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DA73DF27-37E3-4E6A-8CA8-C54D21172823}"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資產負債表" sheetId="4" r:id="rId5"/>
    <sheet name="綜合損益表" sheetId="8"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9" l="1"/>
  <c r="N4" i="1"/>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K1"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E8" i="6"/>
  <c r="B8" i="6"/>
  <c r="B4" i="6"/>
  <c r="E7" i="6"/>
  <c r="F7" i="6"/>
  <c r="D7" i="6"/>
  <c r="C8" i="6"/>
  <c r="B7" i="6"/>
  <c r="D8" i="6"/>
  <c r="C7" i="6"/>
  <c r="F8"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L200" i="2" l="1"/>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I200" i="2"/>
  <c r="J1" i="2"/>
  <c r="D1" i="13" s="1"/>
  <c r="B101" i="13" s="1"/>
  <c r="L1" i="2"/>
  <c r="H1" i="13" s="1"/>
  <c r="F103" i="13" s="1"/>
  <c r="G217" i="2"/>
  <c r="A3" i="15"/>
  <c r="B3" i="15"/>
  <c r="G188" i="2"/>
  <c r="G185" i="2"/>
  <c r="G181" i="2"/>
  <c r="G180" i="2"/>
  <c r="G176" i="2"/>
  <c r="R233" i="2"/>
  <c r="G175" i="2"/>
  <c r="G167" i="2"/>
  <c r="B113" i="13"/>
  <c r="B129" i="13"/>
  <c r="B158" i="13"/>
  <c r="B174" i="13"/>
  <c r="B200" i="13"/>
  <c r="B62" i="13"/>
  <c r="B38" i="13"/>
  <c r="B41" i="13"/>
  <c r="B72" i="13"/>
  <c r="B92" i="13"/>
  <c r="B82" i="13"/>
  <c r="B80" i="13"/>
  <c r="B71" i="13"/>
  <c r="B36" i="13"/>
  <c r="F120" i="2"/>
  <c r="F93" i="2"/>
  <c r="D3" i="2"/>
  <c r="D44" i="2"/>
  <c r="Q158" i="2"/>
  <c r="F138" i="2"/>
  <c r="F140" i="2"/>
  <c r="F157" i="2"/>
  <c r="G235" i="2"/>
  <c r="G249" i="2"/>
  <c r="G250" i="2"/>
  <c r="G237" i="2"/>
  <c r="B53" i="13" l="1"/>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195" i="13" l="1"/>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3"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<sst xmlns="http://schemas.openxmlformats.org/spreadsheetml/2006/main" count="2184" uniqueCount="495">
  <si>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</si>
  <si>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</si>
  <si>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</si>
  <si>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</si>
  <si>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</si>
  <si>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</si>
  <si>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</si>
  <si>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</si>
  <si>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</si>
  <si>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</si>
  <si>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</si>
  <si>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</si>
  <si>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</si>
  <si>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</si>
  <si>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</si>
  <si>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</si>
  <si>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</si>
  <si>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</si>
  <si>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</si>
  <si>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</si>
  <si>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</si>
  <si>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</si>
  <si>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</si>
  <si>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</si>
  <si>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</si>
  <si>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</si>
  <si>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</si>
  <si>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</si>
  <si>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</si>
  <si>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</si>
  <si>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</si>
  <si>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</si>
  <si>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</si>
  <si>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</si>
  <si>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</si>
  <si>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</si>
  <si>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</si>
  <si>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</si>
  <si>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</si>
  <si>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</si>
  <si>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</si>
  <si>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</si>
  <si>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</si>
  <si>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</si>
  <si>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</si>
  <si>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</si>
  <si>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</si>
  <si>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</si>
  <si>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</si>
  <si>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</si>
  <si>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</si>
  <si>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</si>
  <si>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</si>
  <si>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</si>
  <si>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</si>
  <si>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</si>
  <si>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</si>
  <si>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</si>
  <si>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</si>
  <si>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</si>
  <si>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</si>
  <si>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</si>
  <si>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</si>
  <si>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</si>
  <si>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</si>
  <si>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</si>
  <si>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</si>
  <si>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</si>
  <si>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</si>
  <si>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</si>
  <si>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</si>
  <si>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</si>
  <si>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</si>
  <si>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</si>
  <si>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</si>
  <si>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</si>
  <si>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</si>
  <si>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</si>
  <si>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</si>
  <si>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</si>
  <si>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</si>
  <si>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</si>
  <si>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</si>
  <si>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</si>
  <si>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</si>
  <si>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</si>
  <si>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</si>
  <si>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</si>
  <si>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</si>
  <si>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</si>
  <si>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</si>
  <si>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</si>
  <si>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</si>
  <si>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</si>
  <si>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</si>
  <si>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</si>
  <si>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</si>
  <si>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</si>
  <si>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</si>
  <si>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</si>
  <si>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</si>
  <si>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</si>
  <si>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</si>
  <si>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</si>
  <si>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</si>
  <si>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</si>
  <si>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</si>
  <si>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</si>
  <si>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</si>
  <si>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</si>
  <si>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</si>
  <si>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</si>
  <si>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</si>
  <si>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</si>
  <si>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</si>
  <si>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</si>
  <si>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</si>
  <si>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</si>
  <si>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</si>
  <si>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</si>
  <si>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</si>
  <si>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</si>
  <si>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</si>
  <si>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</si>
  <si>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</si>
  <si>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</si>
  <si>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</si>
  <si>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</si>
  <si>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</si>
  <si>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</si>
  <si>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</si>
  <si>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</si>
  <si>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</si>
  <si>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</si>
  <si>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</si>
  <si>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</si>
  <si>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</si>
  <si>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</si>
  <si>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</si>
  <si>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</si>
  <si>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</si>
  <si>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</si>
  <si>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</si>
  <si>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</si>
  <si>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</si>
  <si>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</si>
  <si>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</si>
  <si>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</si>
  <si>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</si>
  <si>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</si>
  <si>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</si>
  <si>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</si>
  <si>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</si>
  <si>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</si>
  <si>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</si>
  <si>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</si>
  <si>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</si>
  <si>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</si>
  <si>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</si>
  <si>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</si>
  <si>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</si>
  <si>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</si>
  <si>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</si>
  <si>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</si>
  <si>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</si>
  <si>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</si>
  <si>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</si>
  <si>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</si>
  <si>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</si>
  <si>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</si>
  <si>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</si>
  <si>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</si>
  <si>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</si>
  <si>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</si>
  <si>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</si>
  <si>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</si>
  <si>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</si>
  <si>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</si>
  <si>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</si>
  <si>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</si>
  <si>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</si>
  <si>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</si>
  <si>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</si>
  <si>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</si>
  <si>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</si>
  <si>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</si>
  <si>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</si>
  <si>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</si>
  <si>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</si>
  <si>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</si>
  <si>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</si>
  <si>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</si>
  <si>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</si>
  <si>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</si>
  <si>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</si>
  <si>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</si>
  <si>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</si>
  <si>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</si>
  <si>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</si>
  <si>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</si>
  <si>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</si>
  <si>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</si>
  <si>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</si>
  <si>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</si>
  <si>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</si>
  <si>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</si>
  <si>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</si>
  <si>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</si>
  <si>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</si>
  <si>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</si>
  <si>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</si>
  <si>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</si>
  <si>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</si>
  <si>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</si>
  <si>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</si>
  <si>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</si>
  <si>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</si>
  <si>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</si>
  <si>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</si>
  <si>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</si>
  <si>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</si>
  <si>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</si>
  <si>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</si>
  <si>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</si>
  <si>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</si>
  <si>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</si>
  <si>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</si>
  <si>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</si>
  <si>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</si>
  <si>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</si>
  <si>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</si>
  <si>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</si>
  <si>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</si>
  <si>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</si>
  <si>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</si>
  <si>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</si>
  <si>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</si>
  <si>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</si>
  <si>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</si>
  <si>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</si>
  <si>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</si>
  <si>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</si>
  <si>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</si>
  <si>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</si>
  <si>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</si>
  <si>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</si>
  <si>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</si>
  <si>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</si>
  <si>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</si>
  <si>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</si>
  <si>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</si>
  <si>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</si>
  <si>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</si>
  <si>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</si>
  <si>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</si>
  <si>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</si>
  <si>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</si>
  <si>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</si>
  <si>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</si>
  <si>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</si>
  <si>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</si>
  <si>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</si>
  <si>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</si>
  <si>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</si>
  <si>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</si>
  <si>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</si>
  <si>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</si>
  <si>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</si>
  <si>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</si>
  <si>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</si>
  <si>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</si>
  <si>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</si>
  <si>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</si>
  <si>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</si>
  <si>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</si>
  <si>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</si>
  <si>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</si>
  <si>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</si>
  <si>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</si>
  <si>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</si>
  <si>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</si>
  <si>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</si>
  <si>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</si>
  <si>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</si>
  <si>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</si>
  <si>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</si>
  <si>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</si>
  <si>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</si>
  <si>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</si>
  <si>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</si>
  <si>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</si>
  <si>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</si>
  <si>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</si>
  <si>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</si>
  <si>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</si>
  <si>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</si>
  <si>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</si>
  <si>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</si>
  <si>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</si>
  <si>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</si>
  <si>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</si>
  <si>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</si>
  <si>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</si>
  <si>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</si>
  <si>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</si>
  <si>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</si>
  <si>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</si>
  <si>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</si>
  <si>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</si>
  <si>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</si>
  <si>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</si>
  <si>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</si>
  <si>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</si>
  <si>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</si>
  <si>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</si>
  <si>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</si>
  <si>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</si>
  <si>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</si>
  <si>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</si>
  <si>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</si>
  <si>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</si>
  <si>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</si>
  <si>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</si>
  <si>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</si>
  <si>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</si>
  <si>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</si>
  <si>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</si>
  <si>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</si>
  <si>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</si>
  <si>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</si>
  <si>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</si>
  <si>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</si>
  <si>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</si>
  <si>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</si>
  <si>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</si>
  <si>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</si>
  <si>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</si>
  <si>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</si>
  <si>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</si>
  <si>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</si>
  <si>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</si>
  <si>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</si>
  <si>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</si>
  <si>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</si>
  <si>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</si>
  <si>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</si>
  <si>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</si>
  <si>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</si>
  <si>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</si>
  <si>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</si>
  <si>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</si>
  <si>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</si>
  <si>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</si>
  <si>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</si>
  <si>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</si>
  <si>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</si>
  <si>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</si>
  <si>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</si>
  <si>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</si>
  <si>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</si>
  <si>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</si>
  <si>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</si>
  <si>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</si>
  <si>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</si>
  <si>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</si>
  <si>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</si>
  <si>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</si>
  <si>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</si>
  <si>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</si>
  <si>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</si>
  <si>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</si>
  <si>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</si>
  <si>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</si>
  <si>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</si>
  <si>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</si>
  <si>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</si>
  <si>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</si>
  <si>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</si>
  <si>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</si>
  <si>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</si>
  <si>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</si>
  <si>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</si>
  <si>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</si>
  <si>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</si>
  <si>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</si>
  <si>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</si>
  <si>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</si>
  <si>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</si>
  <si>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</si>
  <si>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2021</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</si>
  <si>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</si>
  <si>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</si>
  <si>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</si>
  <si>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</si>
  <si>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</si>
  <si>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</si>
  <si>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</si>
  <si>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</si>
  <si>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</si>
  <si>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</si>
  <si>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</si>
  <si>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</si>
  <si>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</si>
  <si>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</si>
  <si>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</si>
  <si>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</si>
  <si>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</si>
  <si>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</si>
  <si>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</si>
  <si>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</si>
  <si>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</si>
  <si>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</si>
  <si>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</si>
  <si>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</si>
  <si>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</si>
  <si>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</si>
  <si>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</si>
  <si>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</si>
  <si>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</si>
  <si>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</si>
  <si>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</si>
  <si>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</si>
  <si>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</si>
  <si>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</si>
  <si>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</si>
  <si>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</si>
  <si>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</si>
  <si>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</si>
  <si>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</si>
  <si>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</si>
  <si>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</si>
  <si>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</si>
  <si>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</si>
  <si>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</si>
  <si>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</si>
  <si>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</si>
  <si>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</si>
  <si>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</si>
  <si>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</si>
  <si>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</si>
  <si>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</si>
  <si>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</si>
  <si>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</si>
  <si>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</si>
  <si>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</si>
  <si>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</si>
  <si>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</si>
  <si>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</si>
  <si>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</si>
  <si>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</si>
  <si>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</si>
  <si>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</si>
  <si>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</si>
  <si>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</si>
  <si>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</si>
  <si>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</si>
  <si>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</si>
  <si>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</si>
  <si>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</si>
  <si>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</si>
  <si>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</si>
  <si>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</si>
  <si>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</si>
  <si>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</si>
  <si>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</si>
  <si>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</si>
  <si>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</si>
  <si>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</si>
  <si>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</si>
  <si>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</si>
  <si>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</si>
  <si>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</si>
  <si>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</si>
  <si>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</si>
  <si>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</si>
  <si>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</si>
  <si>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</si>
  <si>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</si>
  <si>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</si>
  <si>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</si>
  <si>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</si>
  <si>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</si>
  <si>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</si>
  <si>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</si>
  <si>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</si>
  <si>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</si>
  <si>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t xml:space="preserve"> 如仍需取消保護，方法如下，密碼皆為空白：</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</si>
  <si>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</si>
  <si>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</si>
  <si>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2107002</t>
    <phoneticPr fontId="2" type="noConversion"/>
  </si>
  <si>
    <t>2107001</t>
  </si>
  <si>
    <t>2107001</t>
    <phoneticPr fontId="2" type="noConversion"/>
  </si>
  <si>
    <t>2107003</t>
    <phoneticPr fontId="2" type="noConversion"/>
  </si>
  <si>
    <t>　</t>
  </si>
  <si>
    <t>210805a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</si>
</sst>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9"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6350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8" sqref="N8"/>
    </sheetView>
  </sheetViews>
  <sheetFormatPr defaultColWidth="9" defaultRowHeight="17"/>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IF(ROUND(Q92,4)&lt;&gt;ROUND(Q158,4),"●資產負債不平","")</f>
        <v/>
      </c>
      <c r="R1" s="232" t="str">
        <f ca="1">IF(COUNTBLANK(C3:K267)=0,"","●A~I欄公式遺失,新增科目時請整列複製●")</f>
        <v/>
      </c>
    </row>
    <row r="2" spans="1:18" s="163" customFormat="1">
      <c r="A2" s="268" t="s">
        <v>387</v>
      </c>
      <c r="B2" s="268"/>
      <c r="C2" s="157" t="s">
        <v>6</v>
      </c>
      <c r="D2" s="158"/>
      <c r="E2" s="157"/>
      <c r="F2" s="158"/>
      <c r="G2" s="159" t="s">
        <v>249</v>
      </c>
      <c r="H2" s="160"/>
      <c r="I2" s="161" t="s">
        <v>171</v>
      </c>
      <c r="J2" s="162"/>
      <c r="K2" s="162"/>
      <c r="L2" s="162"/>
      <c r="M2" s="40" t="s">
        <v>289</v>
      </c>
      <c r="N2" s="40" t="s">
        <v>266</v>
      </c>
      <c r="O2" s="223" t="s">
        <v>292</v>
      </c>
      <c r="P2" s="40" t="s">
        <v>272</v>
      </c>
      <c r="Q2" s="188" t="str">
        <f>"1/1~"&amp;MONTH(資產負債表日)&amp;"/"&amp;DAY(資產負債表日)</f>
        <v>1/1~12/31</v>
      </c>
      <c r="R2" s="188" t="str">
        <f>MONTH(損益表起日)&amp;"/"&amp;DAY(損益表起日)&amp;"~"&amp;MONTH(損益表訖日)&amp;"/"&amp;DAY(損益表訖日)</f>
        <v>1/1~12/31</v>
      </c>
    </row>
    <row r="3" spans="1:18">
      <c r="A3" s="308" t="s">
        <v>385</v>
      </c>
      <c r="B3" s="269" t="s">
        <v>385</v>
      </c>
      <c r="C3" s="207">
        <f ca="1">IF(D3,COUNTIF(OFFSET(D3,ROW()*-1+3,,ROW()-2),TRUE)," ")</f>
        <v>1</v>
      </c>
      <c r="D3" s="207" t="b">
        <f>D43</f>
        <v>1</v>
      </c>
      <c r="E3" s="207" t="s">
        <v>290</v>
      </c>
      <c r="F3" s="207" t="s">
        <v>290</v>
      </c>
      <c r="G3" s="208" t="s">
        <v>290</v>
      </c>
      <c r="H3" s="209" t="s">
        <v>290</v>
      </c>
      <c r="I3" s="210" t="s">
        <v>290</v>
      </c>
      <c r="J3" s="211" t="s">
        <v>290</v>
      </c>
      <c r="K3" s="210" t="s">
        <v>290</v>
      </c>
      <c r="L3" s="211" t="s">
        <v>290</v>
      </c>
      <c r="M3" s="155"/>
      <c r="N3" s="40"/>
      <c r="O3" s="42" t="s">
        <v>7</v>
      </c>
      <c r="P3" s="40"/>
      <c r="Q3" s="188"/>
      <c r="R3" s="188"/>
    </row>
    <row r="4" spans="1:18">
      <c r="A4" s="308">
        <f ca="1">IF(B4,COUNTIF(OFFSET(B4,ROW()*-1+3,,ROW()-2),TRUE)," ")</f>
        <v>1</v>
      </c>
      <c r="B4" s="269" t="b">
        <f>N4="Y"</f>
        <v>1</v>
      </c>
      <c r="C4" s="207" t="str">
        <f t="shared" ref="C4:C68" ca="1" si="0">IF(D4,COUNTIF(OFFSET(D4,ROW()*-1+3,,ROW()-2),TRUE)," ")</f>
        <v xml:space="preserve"> </v>
      </c>
      <c r="D4" s="207" t="b">
        <f>Q4&lt;&gt;0</f>
        <v>0</v>
      </c>
      <c r="E4" s="207" t="s">
        <v>290</v>
      </c>
      <c r="F4" s="207" t="s">
        <v>290</v>
      </c>
      <c r="G4" s="208" t="s">
        <v>290</v>
      </c>
      <c r="H4" s="209" t="s">
        <v>290</v>
      </c>
      <c r="I4" s="210" t="str">
        <f ca="1">IF(J4,COUNTIF(OFFSET(J4,ROW()*-1+3,,ROW()-2),TRUE)," ")</f>
        <v xml:space="preserve"> </v>
      </c>
      <c r="J4" s="210" t="b">
        <f>AND(P4="借",Q4&lt;&gt;0)</f>
        <v>0</v>
      </c>
      <c r="K4" s="210" t="str">
        <f ca="1">IF(L4,COUNTIF(OFFSET(L4,ROW()*-1+3,,ROW()-2),TRUE)," ")</f>
        <v xml:space="preserve"> </v>
      </c>
      <c r="L4" s="210" t="b">
        <f>AND(P4="貸",Q4&lt;&gt;0)</f>
        <v>0</v>
      </c>
      <c r="M4" s="331">
        <v>1111</v>
      </c>
      <c r="N4" s="330" t="s">
        <v>302</v>
      </c>
      <c r="O4" s="332" t="s">
        <v>267</v>
      </c>
      <c r="P4" s="330"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c r="A5" s="308" t="str">
        <f ca="1">IF(B5,COUNTIF(OFFSET(B5,ROW()*-1+3,,ROW()-2),TRUE)," ")</f>
        <v xml:space="preserve"> </v>
      </c>
      <c r="B5" s="269" t="b">
        <f t="shared" ref="B5:B68" si="2">N5="Y"</f>
        <v>0</v>
      </c>
      <c r="C5" s="207" t="str">
        <f t="shared" ca="1" si="0"/>
        <v xml:space="preserve"> </v>
      </c>
      <c r="D5" s="207" t="b">
        <f>Q5&lt;&gt;0</f>
        <v>0</v>
      </c>
      <c r="E5" s="207" t="s">
        <v>290</v>
      </c>
      <c r="F5" s="207" t="s">
        <v>290</v>
      </c>
      <c r="G5" s="208" t="s">
        <v>290</v>
      </c>
      <c r="H5" s="209" t="s">
        <v>290</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1">
        <v>1112</v>
      </c>
      <c r="N5" s="330"/>
      <c r="O5" s="332" t="s">
        <v>341</v>
      </c>
      <c r="P5" s="330" t="s">
        <v>12</v>
      </c>
      <c r="Q5" s="189">
        <f t="shared" si="1"/>
        <v>0</v>
      </c>
      <c r="R5" s="190"/>
    </row>
    <row r="6" spans="1:18">
      <c r="A6" s="308">
        <f t="shared" ref="A6:A69" ca="1" si="7">IF(B6,COUNTIF(OFFSET(B6,ROW()*-1+3,,ROW()-2),TRUE)," ")</f>
        <v>2</v>
      </c>
      <c r="B6" s="269" t="b">
        <f t="shared" si="2"/>
        <v>1</v>
      </c>
      <c r="C6" s="207">
        <f t="shared" ref="C6" ca="1" si="8">IF(D6,COUNTIF(OFFSET(D6,ROW()*-1+3,,ROW()-2),TRUE)," ")</f>
        <v>2</v>
      </c>
      <c r="D6" s="207" t="b">
        <f t="shared" ref="D6" si="9">Q6&lt;&gt;0</f>
        <v>1</v>
      </c>
      <c r="E6" s="207" t="s">
        <v>290</v>
      </c>
      <c r="F6" s="207" t="s">
        <v>290</v>
      </c>
      <c r="G6" s="208" t="s">
        <v>290</v>
      </c>
      <c r="H6" s="209" t="s">
        <v>290</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1">
        <v>11121</v>
      </c>
      <c r="N6" s="330" t="s">
        <v>268</v>
      </c>
      <c r="O6" s="332" t="s">
        <v>140</v>
      </c>
      <c r="P6" s="330"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c r="A7" s="308">
        <f t="shared" ca="1" si="7"/>
        <v>3</v>
      </c>
      <c r="B7" s="269" t="b">
        <f t="shared" si="2"/>
        <v>1</v>
      </c>
      <c r="C7" s="207" t="str">
        <f t="shared" ca="1" si="0"/>
        <v xml:space="preserve"> </v>
      </c>
      <c r="D7" s="207" t="b">
        <f t="shared" ref="D7:D43" si="15">Q7&lt;&gt;0</f>
        <v>0</v>
      </c>
      <c r="E7" s="207" t="s">
        <v>290</v>
      </c>
      <c r="F7" s="207" t="s">
        <v>290</v>
      </c>
      <c r="G7" s="208" t="s">
        <v>290</v>
      </c>
      <c r="H7" s="209" t="s">
        <v>290</v>
      </c>
      <c r="I7" s="210" t="str">
        <f t="shared" ca="1" si="3"/>
        <v xml:space="preserve"> </v>
      </c>
      <c r="J7" s="210" t="b">
        <f t="shared" si="4"/>
        <v>0</v>
      </c>
      <c r="K7" s="210" t="str">
        <f t="shared" ca="1" si="5"/>
        <v xml:space="preserve"> </v>
      </c>
      <c r="L7" s="210" t="b">
        <f t="shared" si="6"/>
        <v>0</v>
      </c>
      <c r="M7" s="331">
        <v>11122</v>
      </c>
      <c r="N7" s="330" t="s">
        <v>431</v>
      </c>
      <c r="O7" s="332" t="s">
        <v>139</v>
      </c>
      <c r="P7" s="330" t="s">
        <v>12</v>
      </c>
      <c r="Q7" s="189">
        <f t="shared" si="1"/>
        <v>0</v>
      </c>
      <c r="R7" s="190"/>
    </row>
    <row r="8" spans="1:18">
      <c r="A8" s="308" t="str">
        <f t="shared" ca="1" si="7"/>
        <v xml:space="preserve"> </v>
      </c>
      <c r="B8" s="269" t="b">
        <f t="shared" si="2"/>
        <v>0</v>
      </c>
      <c r="C8" s="207" t="str">
        <f t="shared" ca="1" si="0"/>
        <v xml:space="preserve"> </v>
      </c>
      <c r="D8" s="207" t="b">
        <f t="shared" si="15"/>
        <v>0</v>
      </c>
      <c r="E8" s="207" t="s">
        <v>290</v>
      </c>
      <c r="F8" s="207" t="s">
        <v>290</v>
      </c>
      <c r="G8" s="208" t="s">
        <v>290</v>
      </c>
      <c r="H8" s="209" t="s">
        <v>290</v>
      </c>
      <c r="I8" s="210" t="str">
        <f t="shared" ca="1" si="3"/>
        <v xml:space="preserve"> </v>
      </c>
      <c r="J8" s="210" t="b">
        <f t="shared" si="4"/>
        <v>0</v>
      </c>
      <c r="K8" s="210" t="str">
        <f t="shared" ca="1" si="5"/>
        <v xml:space="preserve"> </v>
      </c>
      <c r="L8" s="210" t="b">
        <f t="shared" si="6"/>
        <v>0</v>
      </c>
      <c r="M8" s="331">
        <v>11123</v>
      </c>
      <c r="N8" s="330" t="s">
        <v>493</v>
      </c>
      <c r="O8" s="332" t="s">
        <v>269</v>
      </c>
      <c r="P8" s="330" t="s">
        <v>12</v>
      </c>
      <c r="Q8" s="189">
        <f t="shared" si="1"/>
        <v>0</v>
      </c>
      <c r="R8" s="190"/>
    </row>
    <row r="9" spans="1:18">
      <c r="A9" s="308" t="str">
        <f t="shared" ca="1" si="7"/>
        <v xml:space="preserve"> </v>
      </c>
      <c r="B9" s="269" t="b">
        <f t="shared" si="2"/>
        <v>0</v>
      </c>
      <c r="C9" s="207" t="str">
        <f t="shared" ca="1" si="0"/>
        <v xml:space="preserve"> </v>
      </c>
      <c r="D9" s="207" t="b">
        <f t="shared" si="15"/>
        <v>0</v>
      </c>
      <c r="E9" s="207" t="s">
        <v>290</v>
      </c>
      <c r="F9" s="207" t="s">
        <v>290</v>
      </c>
      <c r="G9" s="208" t="s">
        <v>290</v>
      </c>
      <c r="H9" s="209" t="s">
        <v>290</v>
      </c>
      <c r="I9" s="210" t="str">
        <f t="shared" ca="1" si="3"/>
        <v xml:space="preserve"> </v>
      </c>
      <c r="J9" s="210" t="b">
        <f t="shared" si="4"/>
        <v>0</v>
      </c>
      <c r="K9" s="210" t="str">
        <f t="shared" ca="1" si="5"/>
        <v xml:space="preserve"> </v>
      </c>
      <c r="L9" s="210" t="b">
        <f t="shared" si="6"/>
        <v>0</v>
      </c>
      <c r="M9" s="331">
        <v>11124</v>
      </c>
      <c r="N9" s="330"/>
      <c r="O9" s="332" t="s">
        <v>270</v>
      </c>
      <c r="P9" s="330" t="s">
        <v>12</v>
      </c>
      <c r="Q9" s="189">
        <f t="shared" si="1"/>
        <v>0</v>
      </c>
      <c r="R9" s="190"/>
    </row>
    <row r="10" spans="1:18">
      <c r="A10" s="308" t="str">
        <f t="shared" ca="1" si="7"/>
        <v xml:space="preserve"> </v>
      </c>
      <c r="B10" s="269" t="b">
        <f t="shared" si="2"/>
        <v>0</v>
      </c>
      <c r="C10" s="207" t="str">
        <f t="shared" ca="1" si="0"/>
        <v xml:space="preserve"> </v>
      </c>
      <c r="D10" s="207" t="b">
        <f t="shared" si="15"/>
        <v>0</v>
      </c>
      <c r="E10" s="207" t="s">
        <v>290</v>
      </c>
      <c r="F10" s="207" t="s">
        <v>290</v>
      </c>
      <c r="G10" s="208" t="s">
        <v>290</v>
      </c>
      <c r="H10" s="209" t="s">
        <v>290</v>
      </c>
      <c r="I10" s="210" t="str">
        <f t="shared" ca="1" si="3"/>
        <v xml:space="preserve"> </v>
      </c>
      <c r="J10" s="210" t="b">
        <f t="shared" si="4"/>
        <v>0</v>
      </c>
      <c r="K10" s="210" t="str">
        <f t="shared" ca="1" si="5"/>
        <v xml:space="preserve"> </v>
      </c>
      <c r="L10" s="210" t="b">
        <f t="shared" si="6"/>
        <v>0</v>
      </c>
      <c r="M10" s="331">
        <v>1113</v>
      </c>
      <c r="N10" s="330" t="s">
        <v>493</v>
      </c>
      <c r="O10" s="332" t="s">
        <v>186</v>
      </c>
      <c r="P10" s="330" t="s">
        <v>12</v>
      </c>
      <c r="Q10" s="189">
        <f t="shared" si="1"/>
        <v>0</v>
      </c>
      <c r="R10" s="190"/>
    </row>
    <row r="11" spans="1:18">
      <c r="A11" s="308" t="str">
        <f t="shared" ca="1" si="7"/>
        <v xml:space="preserve"> </v>
      </c>
      <c r="B11" s="269" t="b">
        <f t="shared" si="2"/>
        <v>0</v>
      </c>
      <c r="C11" s="207" t="str">
        <f t="shared" ca="1" si="0"/>
        <v xml:space="preserve"> </v>
      </c>
      <c r="D11" s="207" t="b">
        <f t="shared" si="15"/>
        <v>0</v>
      </c>
      <c r="E11" s="207" t="s">
        <v>290</v>
      </c>
      <c r="F11" s="207" t="s">
        <v>290</v>
      </c>
      <c r="G11" s="208" t="s">
        <v>290</v>
      </c>
      <c r="H11" s="209" t="s">
        <v>290</v>
      </c>
      <c r="I11" s="210" t="str">
        <f t="shared" ca="1" si="3"/>
        <v xml:space="preserve"> </v>
      </c>
      <c r="J11" s="210" t="b">
        <f t="shared" si="4"/>
        <v>0</v>
      </c>
      <c r="K11" s="210" t="str">
        <f t="shared" ca="1" si="5"/>
        <v xml:space="preserve"> </v>
      </c>
      <c r="L11" s="210" t="b">
        <f t="shared" si="6"/>
        <v>0</v>
      </c>
      <c r="M11" s="331">
        <v>1114</v>
      </c>
      <c r="N11" s="330"/>
      <c r="O11" s="332" t="s">
        <v>13</v>
      </c>
      <c r="P11" s="330" t="s">
        <v>12</v>
      </c>
      <c r="Q11" s="189">
        <f t="shared" si="1"/>
        <v>0</v>
      </c>
      <c r="R11" s="190"/>
    </row>
    <row r="12" spans="1:18">
      <c r="A12" s="308" t="str">
        <f t="shared" ca="1" si="7"/>
        <v xml:space="preserve"> </v>
      </c>
      <c r="B12" s="269" t="b">
        <f t="shared" si="2"/>
        <v>0</v>
      </c>
      <c r="C12" s="207" t="str">
        <f t="shared" ca="1" si="0"/>
        <v xml:space="preserve"> </v>
      </c>
      <c r="D12" s="207" t="b">
        <f t="shared" si="15"/>
        <v>0</v>
      </c>
      <c r="E12" s="207" t="s">
        <v>290</v>
      </c>
      <c r="F12" s="207" t="s">
        <v>290</v>
      </c>
      <c r="G12" s="208" t="s">
        <v>290</v>
      </c>
      <c r="H12" s="209" t="s">
        <v>290</v>
      </c>
      <c r="I12" s="210" t="str">
        <f t="shared" ca="1" si="3"/>
        <v xml:space="preserve"> </v>
      </c>
      <c r="J12" s="210" t="b">
        <f t="shared" si="4"/>
        <v>0</v>
      </c>
      <c r="K12" s="210" t="str">
        <f t="shared" ca="1" si="5"/>
        <v xml:space="preserve"> </v>
      </c>
      <c r="L12" s="210" t="b">
        <f t="shared" si="6"/>
        <v>0</v>
      </c>
      <c r="M12" s="331">
        <v>1151</v>
      </c>
      <c r="N12" s="330"/>
      <c r="O12" s="332" t="s">
        <v>187</v>
      </c>
      <c r="P12" s="330" t="s">
        <v>12</v>
      </c>
      <c r="Q12" s="189">
        <f t="shared" si="1"/>
        <v>0</v>
      </c>
      <c r="R12" s="190"/>
    </row>
    <row r="13" spans="1:18">
      <c r="A13" s="308" t="str">
        <f t="shared" ca="1" si="7"/>
        <v xml:space="preserve"> </v>
      </c>
      <c r="B13" s="269" t="b">
        <f t="shared" si="2"/>
        <v>0</v>
      </c>
      <c r="C13" s="207" t="str">
        <f t="shared" ca="1" si="0"/>
        <v xml:space="preserve"> </v>
      </c>
      <c r="D13" s="207" t="b">
        <f t="shared" si="15"/>
        <v>0</v>
      </c>
      <c r="E13" s="207" t="s">
        <v>290</v>
      </c>
      <c r="F13" s="207" t="s">
        <v>290</v>
      </c>
      <c r="G13" s="208" t="s">
        <v>290</v>
      </c>
      <c r="H13" s="209" t="s">
        <v>290</v>
      </c>
      <c r="I13" s="210" t="str">
        <f t="shared" ca="1" si="3"/>
        <v xml:space="preserve"> </v>
      </c>
      <c r="J13" s="210" t="b">
        <f t="shared" si="4"/>
        <v>0</v>
      </c>
      <c r="K13" s="210" t="str">
        <f t="shared" ca="1" si="5"/>
        <v xml:space="preserve"> </v>
      </c>
      <c r="L13" s="210" t="b">
        <f t="shared" si="6"/>
        <v>0</v>
      </c>
      <c r="M13" s="331">
        <v>1154</v>
      </c>
      <c r="N13" s="330"/>
      <c r="O13" s="332" t="s">
        <v>191</v>
      </c>
      <c r="P13" s="330" t="s">
        <v>12</v>
      </c>
      <c r="Q13" s="189">
        <f t="shared" si="1"/>
        <v>0</v>
      </c>
      <c r="R13" s="190"/>
    </row>
    <row r="14" spans="1:18">
      <c r="A14" s="308" t="str">
        <f t="shared" ca="1" si="7"/>
        <v xml:space="preserve"> </v>
      </c>
      <c r="B14" s="269" t="b">
        <f t="shared" si="2"/>
        <v>0</v>
      </c>
      <c r="C14" s="207" t="str">
        <f t="shared" ca="1" si="0"/>
        <v xml:space="preserve"> </v>
      </c>
      <c r="D14" s="207" t="b">
        <f t="shared" si="15"/>
        <v>0</v>
      </c>
      <c r="E14" s="207" t="s">
        <v>290</v>
      </c>
      <c r="F14" s="207" t="s">
        <v>290</v>
      </c>
      <c r="G14" s="208" t="s">
        <v>290</v>
      </c>
      <c r="H14" s="209" t="s">
        <v>290</v>
      </c>
      <c r="I14" s="210" t="str">
        <f t="shared" ca="1" si="3"/>
        <v xml:space="preserve"> </v>
      </c>
      <c r="J14" s="210" t="b">
        <f t="shared" si="4"/>
        <v>0</v>
      </c>
      <c r="K14" s="210" t="str">
        <f t="shared" ca="1" si="5"/>
        <v xml:space="preserve"> </v>
      </c>
      <c r="L14" s="210" t="b">
        <f t="shared" si="6"/>
        <v>0</v>
      </c>
      <c r="M14" s="331">
        <v>1158</v>
      </c>
      <c r="N14" s="330"/>
      <c r="O14" s="332" t="s">
        <v>188</v>
      </c>
      <c r="P14" s="330" t="s">
        <v>12</v>
      </c>
      <c r="Q14" s="189">
        <f t="shared" si="1"/>
        <v>0</v>
      </c>
      <c r="R14" s="190"/>
    </row>
    <row r="15" spans="1:18">
      <c r="A15" s="308" t="str">
        <f t="shared" ca="1" si="7"/>
        <v xml:space="preserve"> </v>
      </c>
      <c r="B15" s="269" t="b">
        <f t="shared" si="2"/>
        <v>0</v>
      </c>
      <c r="C15" s="207" t="str">
        <f t="shared" ca="1" si="0"/>
        <v xml:space="preserve"> </v>
      </c>
      <c r="D15" s="207" t="b">
        <f t="shared" si="15"/>
        <v>0</v>
      </c>
      <c r="E15" s="207" t="s">
        <v>290</v>
      </c>
      <c r="F15" s="207" t="s">
        <v>290</v>
      </c>
      <c r="G15" s="208" t="s">
        <v>290</v>
      </c>
      <c r="H15" s="209" t="s">
        <v>290</v>
      </c>
      <c r="I15" s="210" t="str">
        <f t="shared" ca="1" si="3"/>
        <v xml:space="preserve"> </v>
      </c>
      <c r="J15" s="210" t="b">
        <f t="shared" si="4"/>
        <v>0</v>
      </c>
      <c r="K15" s="210" t="str">
        <f t="shared" ca="1" si="5"/>
        <v xml:space="preserve"> </v>
      </c>
      <c r="L15" s="210" t="b">
        <f t="shared" si="6"/>
        <v>0</v>
      </c>
      <c r="M15" s="331">
        <v>1161</v>
      </c>
      <c r="N15" s="330"/>
      <c r="O15" s="332" t="s">
        <v>189</v>
      </c>
      <c r="P15" s="330" t="s">
        <v>12</v>
      </c>
      <c r="Q15" s="189">
        <f t="shared" si="1"/>
        <v>0</v>
      </c>
      <c r="R15" s="190"/>
    </row>
    <row r="16" spans="1:18">
      <c r="A16" s="308" t="str">
        <f t="shared" ca="1" si="7"/>
        <v xml:space="preserve"> </v>
      </c>
      <c r="B16" s="269" t="b">
        <f t="shared" si="2"/>
        <v>0</v>
      </c>
      <c r="C16" s="207" t="str">
        <f t="shared" ca="1" si="0"/>
        <v xml:space="preserve"> </v>
      </c>
      <c r="D16" s="207" t="b">
        <f t="shared" si="15"/>
        <v>0</v>
      </c>
      <c r="E16" s="207" t="s">
        <v>290</v>
      </c>
      <c r="F16" s="207" t="s">
        <v>290</v>
      </c>
      <c r="G16" s="208" t="s">
        <v>290</v>
      </c>
      <c r="H16" s="209" t="s">
        <v>290</v>
      </c>
      <c r="I16" s="210" t="str">
        <f t="shared" ca="1" si="3"/>
        <v xml:space="preserve"> </v>
      </c>
      <c r="J16" s="210" t="b">
        <f t="shared" si="4"/>
        <v>0</v>
      </c>
      <c r="K16" s="210" t="str">
        <f t="shared" ca="1" si="5"/>
        <v xml:space="preserve"> </v>
      </c>
      <c r="L16" s="210" t="b">
        <f t="shared" si="6"/>
        <v>0</v>
      </c>
      <c r="M16" s="331">
        <v>1157</v>
      </c>
      <c r="N16" s="330"/>
      <c r="O16" s="332" t="s">
        <v>190</v>
      </c>
      <c r="P16" s="330" t="s">
        <v>12</v>
      </c>
      <c r="Q16" s="189">
        <f t="shared" si="1"/>
        <v>0</v>
      </c>
      <c r="R16" s="190"/>
    </row>
    <row r="17" spans="1:18">
      <c r="A17" s="308" t="str">
        <f t="shared" ca="1" si="7"/>
        <v xml:space="preserve"> </v>
      </c>
      <c r="B17" s="269" t="b">
        <f t="shared" si="2"/>
        <v>0</v>
      </c>
      <c r="C17" s="207" t="str">
        <f t="shared" ca="1" si="0"/>
        <v xml:space="preserve"> </v>
      </c>
      <c r="D17" s="207" t="b">
        <f t="shared" si="15"/>
        <v>0</v>
      </c>
      <c r="E17" s="207" t="s">
        <v>290</v>
      </c>
      <c r="F17" s="207" t="s">
        <v>290</v>
      </c>
      <c r="G17" s="208" t="s">
        <v>290</v>
      </c>
      <c r="H17" s="209" t="s">
        <v>290</v>
      </c>
      <c r="I17" s="210" t="str">
        <f t="shared" ca="1" si="3"/>
        <v xml:space="preserve"> </v>
      </c>
      <c r="J17" s="210" t="b">
        <f t="shared" si="4"/>
        <v>0</v>
      </c>
      <c r="K17" s="210" t="str">
        <f t="shared" ca="1" si="5"/>
        <v xml:space="preserve"> </v>
      </c>
      <c r="L17" s="210" t="b">
        <f t="shared" si="6"/>
        <v>0</v>
      </c>
      <c r="M17" s="331">
        <v>1159</v>
      </c>
      <c r="N17" s="330"/>
      <c r="O17" s="333" t="s">
        <v>310</v>
      </c>
      <c r="P17" s="330" t="s">
        <v>15</v>
      </c>
      <c r="Q17" s="189">
        <f t="shared" si="1"/>
        <v>0</v>
      </c>
      <c r="R17" s="190"/>
    </row>
    <row r="18" spans="1:18">
      <c r="A18" s="308" t="str">
        <f t="shared" ca="1" si="7"/>
        <v xml:space="preserve"> </v>
      </c>
      <c r="B18" s="269" t="b">
        <f t="shared" si="2"/>
        <v>0</v>
      </c>
      <c r="C18" s="207" t="str">
        <f t="shared" ca="1" si="0"/>
        <v xml:space="preserve"> </v>
      </c>
      <c r="D18" s="207" t="b">
        <f t="shared" si="15"/>
        <v>0</v>
      </c>
      <c r="E18" s="207" t="s">
        <v>290</v>
      </c>
      <c r="F18" s="207" t="s">
        <v>290</v>
      </c>
      <c r="G18" s="208" t="s">
        <v>290</v>
      </c>
      <c r="H18" s="209" t="s">
        <v>290</v>
      </c>
      <c r="I18" s="210" t="str">
        <f t="shared" ca="1" si="3"/>
        <v xml:space="preserve"> </v>
      </c>
      <c r="J18" s="210" t="b">
        <f t="shared" si="4"/>
        <v>0</v>
      </c>
      <c r="K18" s="210" t="str">
        <f t="shared" ca="1" si="5"/>
        <v xml:space="preserve"> </v>
      </c>
      <c r="L18" s="210" t="b">
        <f t="shared" si="6"/>
        <v>0</v>
      </c>
      <c r="M18" s="331">
        <v>1125</v>
      </c>
      <c r="N18" s="330"/>
      <c r="O18" s="332" t="s">
        <v>192</v>
      </c>
      <c r="P18" s="330" t="s">
        <v>12</v>
      </c>
      <c r="Q18" s="189">
        <f t="shared" si="1"/>
        <v>0</v>
      </c>
      <c r="R18" s="190"/>
    </row>
    <row r="19" spans="1:18">
      <c r="A19" s="308" t="str">
        <f t="shared" ca="1" si="7"/>
        <v xml:space="preserve"> </v>
      </c>
      <c r="B19" s="269" t="b">
        <f t="shared" si="2"/>
        <v>0</v>
      </c>
      <c r="C19" s="207" t="str">
        <f t="shared" ca="1" si="0"/>
        <v xml:space="preserve"> </v>
      </c>
      <c r="D19" s="207" t="b">
        <f t="shared" si="15"/>
        <v>0</v>
      </c>
      <c r="E19" s="207" t="s">
        <v>290</v>
      </c>
      <c r="F19" s="207" t="s">
        <v>290</v>
      </c>
      <c r="G19" s="208" t="s">
        <v>290</v>
      </c>
      <c r="H19" s="209" t="s">
        <v>290</v>
      </c>
      <c r="I19" s="210" t="str">
        <f t="shared" ca="1" si="3"/>
        <v xml:space="preserve"> </v>
      </c>
      <c r="J19" s="210" t="b">
        <f t="shared" si="4"/>
        <v>0</v>
      </c>
      <c r="K19" s="210" t="str">
        <f t="shared" ca="1" si="5"/>
        <v xml:space="preserve"> </v>
      </c>
      <c r="L19" s="210" t="b">
        <f t="shared" si="6"/>
        <v>0</v>
      </c>
      <c r="M19" s="331">
        <v>1126</v>
      </c>
      <c r="N19" s="330"/>
      <c r="O19" s="333" t="s">
        <v>311</v>
      </c>
      <c r="P19" s="330" t="s">
        <v>15</v>
      </c>
      <c r="Q19" s="189">
        <f t="shared" si="1"/>
        <v>0</v>
      </c>
      <c r="R19" s="190"/>
    </row>
    <row r="20" spans="1:18">
      <c r="A20" s="308">
        <f t="shared" ca="1" si="7"/>
        <v>4</v>
      </c>
      <c r="B20" s="269" t="b">
        <f t="shared" si="2"/>
        <v>1</v>
      </c>
      <c r="C20" s="207" t="str">
        <f t="shared" ca="1" si="0"/>
        <v xml:space="preserve"> </v>
      </c>
      <c r="D20" s="207" t="b">
        <f t="shared" si="15"/>
        <v>0</v>
      </c>
      <c r="E20" s="207" t="s">
        <v>290</v>
      </c>
      <c r="F20" s="207" t="s">
        <v>290</v>
      </c>
      <c r="G20" s="208" t="s">
        <v>290</v>
      </c>
      <c r="H20" s="209" t="s">
        <v>290</v>
      </c>
      <c r="I20" s="210" t="str">
        <f t="shared" ca="1" si="3"/>
        <v xml:space="preserve"> </v>
      </c>
      <c r="J20" s="210" t="b">
        <f t="shared" si="4"/>
        <v>0</v>
      </c>
      <c r="K20" s="210" t="str">
        <f t="shared" ca="1" si="5"/>
        <v xml:space="preserve"> </v>
      </c>
      <c r="L20" s="210" t="b">
        <f t="shared" si="6"/>
        <v>0</v>
      </c>
      <c r="M20" s="331">
        <v>1121</v>
      </c>
      <c r="N20" s="330" t="s">
        <v>363</v>
      </c>
      <c r="O20" s="334" t="s">
        <v>14</v>
      </c>
      <c r="P20" s="330" t="s">
        <v>12</v>
      </c>
      <c r="Q20" s="189">
        <f t="shared" si="1"/>
        <v>0</v>
      </c>
      <c r="R20" s="190"/>
    </row>
    <row r="21" spans="1:18">
      <c r="A21" s="308" t="str">
        <f t="shared" ca="1" si="7"/>
        <v xml:space="preserve"> </v>
      </c>
      <c r="B21" s="269" t="b">
        <f t="shared" si="2"/>
        <v>0</v>
      </c>
      <c r="C21" s="207" t="str">
        <f t="shared" ca="1" si="0"/>
        <v xml:space="preserve"> </v>
      </c>
      <c r="D21" s="207" t="b">
        <f t="shared" si="15"/>
        <v>0</v>
      </c>
      <c r="E21" s="207" t="s">
        <v>290</v>
      </c>
      <c r="F21" s="207" t="s">
        <v>290</v>
      </c>
      <c r="G21" s="208" t="s">
        <v>290</v>
      </c>
      <c r="H21" s="209" t="s">
        <v>290</v>
      </c>
      <c r="I21" s="210" t="str">
        <f t="shared" ca="1" si="3"/>
        <v xml:space="preserve"> </v>
      </c>
      <c r="J21" s="210" t="b">
        <f t="shared" si="4"/>
        <v>0</v>
      </c>
      <c r="K21" s="210" t="str">
        <f t="shared" ca="1" si="5"/>
        <v xml:space="preserve"> </v>
      </c>
      <c r="L21" s="210" t="b">
        <f t="shared" si="6"/>
        <v>0</v>
      </c>
      <c r="M21" s="331">
        <v>1122</v>
      </c>
      <c r="N21" s="330"/>
      <c r="O21" s="333" t="s">
        <v>312</v>
      </c>
      <c r="P21" s="330" t="s">
        <v>15</v>
      </c>
      <c r="Q21" s="189">
        <f t="shared" si="1"/>
        <v>0</v>
      </c>
      <c r="R21" s="190"/>
    </row>
    <row r="22" spans="1:18">
      <c r="A22" s="308">
        <f t="shared" ca="1" si="7"/>
        <v>5</v>
      </c>
      <c r="B22" s="269" t="b">
        <f t="shared" si="2"/>
        <v>1</v>
      </c>
      <c r="C22" s="207" t="str">
        <f t="shared" ca="1" si="0"/>
        <v xml:space="preserve"> </v>
      </c>
      <c r="D22" s="207" t="b">
        <f t="shared" si="15"/>
        <v>0</v>
      </c>
      <c r="E22" s="207" t="s">
        <v>290</v>
      </c>
      <c r="F22" s="207" t="s">
        <v>290</v>
      </c>
      <c r="G22" s="208" t="s">
        <v>290</v>
      </c>
      <c r="H22" s="209" t="s">
        <v>290</v>
      </c>
      <c r="I22" s="210" t="str">
        <f t="shared" ca="1" si="3"/>
        <v xml:space="preserve"> </v>
      </c>
      <c r="J22" s="210" t="b">
        <f t="shared" si="4"/>
        <v>0</v>
      </c>
      <c r="K22" s="210" t="str">
        <f t="shared" ca="1" si="5"/>
        <v xml:space="preserve"> </v>
      </c>
      <c r="L22" s="210" t="b">
        <f t="shared" si="6"/>
        <v>0</v>
      </c>
      <c r="M22" s="331">
        <v>1123</v>
      </c>
      <c r="N22" s="330" t="s">
        <v>268</v>
      </c>
      <c r="O22" s="332" t="s">
        <v>16</v>
      </c>
      <c r="P22" s="330" t="s">
        <v>12</v>
      </c>
      <c r="Q22" s="189">
        <f t="shared" si="1"/>
        <v>0</v>
      </c>
      <c r="R22" s="190"/>
    </row>
    <row r="23" spans="1:18">
      <c r="A23" s="308" t="str">
        <f t="shared" ca="1" si="7"/>
        <v xml:space="preserve"> </v>
      </c>
      <c r="B23" s="269" t="b">
        <f t="shared" si="2"/>
        <v>0</v>
      </c>
      <c r="C23" s="207" t="str">
        <f t="shared" ca="1" si="0"/>
        <v xml:space="preserve"> </v>
      </c>
      <c r="D23" s="207" t="b">
        <f t="shared" si="15"/>
        <v>0</v>
      </c>
      <c r="E23" s="207" t="s">
        <v>290</v>
      </c>
      <c r="F23" s="207" t="s">
        <v>290</v>
      </c>
      <c r="G23" s="208" t="s">
        <v>290</v>
      </c>
      <c r="H23" s="209" t="s">
        <v>290</v>
      </c>
      <c r="I23" s="210" t="str">
        <f t="shared" ca="1" si="3"/>
        <v xml:space="preserve"> </v>
      </c>
      <c r="J23" s="210" t="b">
        <f t="shared" si="4"/>
        <v>0</v>
      </c>
      <c r="K23" s="210" t="str">
        <f t="shared" ca="1" si="5"/>
        <v xml:space="preserve"> </v>
      </c>
      <c r="L23" s="210" t="b">
        <f t="shared" si="6"/>
        <v>0</v>
      </c>
      <c r="M23" s="331">
        <v>1124</v>
      </c>
      <c r="N23" s="330"/>
      <c r="O23" s="333" t="s">
        <v>314</v>
      </c>
      <c r="P23" s="330" t="s">
        <v>15</v>
      </c>
      <c r="Q23" s="189">
        <f t="shared" si="1"/>
        <v>0</v>
      </c>
      <c r="R23" s="190"/>
    </row>
    <row r="24" spans="1:18">
      <c r="A24" s="308" t="str">
        <f t="shared" ca="1" si="7"/>
        <v xml:space="preserve"> </v>
      </c>
      <c r="B24" s="269" t="b">
        <f t="shared" si="2"/>
        <v>0</v>
      </c>
      <c r="C24" s="207" t="str">
        <f t="shared" ca="1" si="0"/>
        <v xml:space="preserve"> </v>
      </c>
      <c r="D24" s="207" t="b">
        <f t="shared" si="15"/>
        <v>0</v>
      </c>
      <c r="E24" s="207" t="s">
        <v>290</v>
      </c>
      <c r="F24" s="207" t="s">
        <v>290</v>
      </c>
      <c r="G24" s="208" t="s">
        <v>290</v>
      </c>
      <c r="H24" s="209" t="s">
        <v>290</v>
      </c>
      <c r="I24" s="210" t="str">
        <f t="shared" ca="1" si="3"/>
        <v xml:space="preserve"> </v>
      </c>
      <c r="J24" s="210" t="b">
        <f t="shared" si="4"/>
        <v>0</v>
      </c>
      <c r="K24" s="210" t="str">
        <f t="shared" ca="1" si="5"/>
        <v xml:space="preserve"> </v>
      </c>
      <c r="L24" s="210" t="b">
        <f t="shared" si="6"/>
        <v>0</v>
      </c>
      <c r="M24" s="331">
        <v>1129</v>
      </c>
      <c r="N24" s="330"/>
      <c r="O24" s="332" t="s">
        <v>193</v>
      </c>
      <c r="P24" s="330" t="s">
        <v>12</v>
      </c>
      <c r="Q24" s="189">
        <f t="shared" si="1"/>
        <v>0</v>
      </c>
      <c r="R24" s="190"/>
    </row>
    <row r="25" spans="1:18">
      <c r="A25" s="308">
        <f t="shared" ca="1" si="7"/>
        <v>6</v>
      </c>
      <c r="B25" s="269" t="b">
        <f t="shared" si="2"/>
        <v>1</v>
      </c>
      <c r="C25" s="207" t="str">
        <f t="shared" ca="1" si="0"/>
        <v xml:space="preserve"> </v>
      </c>
      <c r="D25" s="207" t="b">
        <f t="shared" si="15"/>
        <v>0</v>
      </c>
      <c r="E25" s="207" t="s">
        <v>290</v>
      </c>
      <c r="F25" s="207" t="s">
        <v>290</v>
      </c>
      <c r="G25" s="208" t="s">
        <v>290</v>
      </c>
      <c r="H25" s="209" t="s">
        <v>290</v>
      </c>
      <c r="I25" s="210" t="str">
        <f t="shared" ca="1" si="3"/>
        <v xml:space="preserve"> </v>
      </c>
      <c r="J25" s="210" t="b">
        <f t="shared" si="4"/>
        <v>0</v>
      </c>
      <c r="K25" s="210" t="str">
        <f t="shared" ca="1" si="5"/>
        <v xml:space="preserve"> </v>
      </c>
      <c r="L25" s="210" t="b">
        <f t="shared" si="6"/>
        <v>0</v>
      </c>
      <c r="M25" s="331">
        <v>1131</v>
      </c>
      <c r="N25" s="330" t="s">
        <v>268</v>
      </c>
      <c r="O25" s="332" t="s">
        <v>194</v>
      </c>
      <c r="P25" s="330" t="s">
        <v>12</v>
      </c>
      <c r="Q25" s="189">
        <f t="shared" si="1"/>
        <v>0</v>
      </c>
      <c r="R25" s="190"/>
    </row>
    <row r="26" spans="1:18">
      <c r="A26" s="308" t="str">
        <f t="shared" ca="1" si="7"/>
        <v xml:space="preserve"> </v>
      </c>
      <c r="B26" s="269" t="b">
        <f t="shared" si="2"/>
        <v>0</v>
      </c>
      <c r="C26" s="207" t="str">
        <f t="shared" ca="1" si="0"/>
        <v xml:space="preserve"> </v>
      </c>
      <c r="D26" s="207" t="b">
        <f t="shared" si="15"/>
        <v>0</v>
      </c>
      <c r="E26" s="207" t="s">
        <v>290</v>
      </c>
      <c r="F26" s="207" t="s">
        <v>290</v>
      </c>
      <c r="G26" s="208" t="s">
        <v>290</v>
      </c>
      <c r="H26" s="209" t="s">
        <v>290</v>
      </c>
      <c r="I26" s="210" t="str">
        <f t="shared" ca="1" si="3"/>
        <v xml:space="preserve"> </v>
      </c>
      <c r="J26" s="210" t="b">
        <f t="shared" si="4"/>
        <v>0</v>
      </c>
      <c r="K26" s="210" t="str">
        <f t="shared" ca="1" si="5"/>
        <v xml:space="preserve"> </v>
      </c>
      <c r="L26" s="210" t="b">
        <f t="shared" si="6"/>
        <v>0</v>
      </c>
      <c r="M26" s="331">
        <v>1132</v>
      </c>
      <c r="N26" s="330"/>
      <c r="O26" s="332" t="s">
        <v>195</v>
      </c>
      <c r="P26" s="330" t="s">
        <v>12</v>
      </c>
      <c r="Q26" s="189">
        <f t="shared" si="1"/>
        <v>0</v>
      </c>
      <c r="R26" s="190"/>
    </row>
    <row r="27" spans="1:18">
      <c r="A27" s="308" t="str">
        <f t="shared" ca="1" si="7"/>
        <v xml:space="preserve"> </v>
      </c>
      <c r="B27" s="269" t="b">
        <f t="shared" si="2"/>
        <v>0</v>
      </c>
      <c r="C27" s="207" t="str">
        <f t="shared" ca="1" si="0"/>
        <v xml:space="preserve"> </v>
      </c>
      <c r="D27" s="207" t="b">
        <f t="shared" si="15"/>
        <v>0</v>
      </c>
      <c r="E27" s="207" t="s">
        <v>290</v>
      </c>
      <c r="F27" s="207" t="s">
        <v>290</v>
      </c>
      <c r="G27" s="208" t="s">
        <v>290</v>
      </c>
      <c r="H27" s="209" t="s">
        <v>290</v>
      </c>
      <c r="I27" s="210" t="str">
        <f t="shared" ca="1" si="3"/>
        <v xml:space="preserve"> </v>
      </c>
      <c r="J27" s="210" t="b">
        <f t="shared" si="4"/>
        <v>0</v>
      </c>
      <c r="K27" s="210" t="str">
        <f t="shared" ca="1" si="5"/>
        <v xml:space="preserve"> </v>
      </c>
      <c r="L27" s="210" t="b">
        <f t="shared" si="6"/>
        <v>0</v>
      </c>
      <c r="M27" s="331">
        <v>1133</v>
      </c>
      <c r="N27" s="330"/>
      <c r="O27" s="332" t="s">
        <v>196</v>
      </c>
      <c r="P27" s="330" t="s">
        <v>12</v>
      </c>
      <c r="Q27" s="189">
        <f t="shared" si="1"/>
        <v>0</v>
      </c>
      <c r="R27" s="190"/>
    </row>
    <row r="28" spans="1:18">
      <c r="A28" s="308" t="str">
        <f t="shared" ca="1" si="7"/>
        <v xml:space="preserve"> </v>
      </c>
      <c r="B28" s="269" t="b">
        <f t="shared" si="2"/>
        <v>0</v>
      </c>
      <c r="C28" s="207" t="str">
        <f t="shared" ca="1" si="0"/>
        <v xml:space="preserve"> </v>
      </c>
      <c r="D28" s="207" t="b">
        <f t="shared" si="15"/>
        <v>0</v>
      </c>
      <c r="E28" s="207" t="s">
        <v>290</v>
      </c>
      <c r="F28" s="207" t="s">
        <v>290</v>
      </c>
      <c r="G28" s="208" t="s">
        <v>290</v>
      </c>
      <c r="H28" s="209" t="s">
        <v>290</v>
      </c>
      <c r="I28" s="210" t="str">
        <f t="shared" ca="1" si="3"/>
        <v xml:space="preserve"> </v>
      </c>
      <c r="J28" s="210" t="b">
        <f t="shared" si="4"/>
        <v>0</v>
      </c>
      <c r="K28" s="210" t="str">
        <f t="shared" ca="1" si="5"/>
        <v xml:space="preserve"> </v>
      </c>
      <c r="L28" s="210" t="b">
        <f t="shared" si="6"/>
        <v>0</v>
      </c>
      <c r="M28" s="331">
        <v>1134</v>
      </c>
      <c r="N28" s="330"/>
      <c r="O28" s="332" t="s">
        <v>197</v>
      </c>
      <c r="P28" s="330" t="s">
        <v>12</v>
      </c>
      <c r="Q28" s="189">
        <f t="shared" si="1"/>
        <v>0</v>
      </c>
      <c r="R28" s="190"/>
    </row>
    <row r="29" spans="1:18">
      <c r="A29" s="308" t="str">
        <f t="shared" ca="1" si="7"/>
        <v xml:space="preserve"> </v>
      </c>
      <c r="B29" s="269" t="b">
        <f t="shared" si="2"/>
        <v>0</v>
      </c>
      <c r="C29" s="207" t="str">
        <f t="shared" ca="1" si="0"/>
        <v xml:space="preserve"> </v>
      </c>
      <c r="D29" s="207" t="b">
        <f t="shared" si="15"/>
        <v>0</v>
      </c>
      <c r="E29" s="207" t="s">
        <v>290</v>
      </c>
      <c r="F29" s="207" t="s">
        <v>290</v>
      </c>
      <c r="G29" s="208" t="s">
        <v>290</v>
      </c>
      <c r="H29" s="209" t="s">
        <v>290</v>
      </c>
      <c r="I29" s="210" t="str">
        <f t="shared" ca="1" si="3"/>
        <v xml:space="preserve"> </v>
      </c>
      <c r="J29" s="210" t="b">
        <f t="shared" si="4"/>
        <v>0</v>
      </c>
      <c r="K29" s="210" t="str">
        <f t="shared" ca="1" si="5"/>
        <v xml:space="preserve"> </v>
      </c>
      <c r="L29" s="210" t="b">
        <f t="shared" si="6"/>
        <v>0</v>
      </c>
      <c r="M29" s="331">
        <v>1135</v>
      </c>
      <c r="N29" s="330"/>
      <c r="O29" s="332" t="s">
        <v>198</v>
      </c>
      <c r="P29" s="330" t="s">
        <v>12</v>
      </c>
      <c r="Q29" s="189">
        <f t="shared" si="1"/>
        <v>0</v>
      </c>
      <c r="R29" s="190"/>
    </row>
    <row r="30" spans="1:18">
      <c r="A30" s="308" t="str">
        <f t="shared" ca="1" si="7"/>
        <v xml:space="preserve"> </v>
      </c>
      <c r="B30" s="269" t="b">
        <f t="shared" si="2"/>
        <v>0</v>
      </c>
      <c r="C30" s="207" t="str">
        <f t="shared" ca="1" si="0"/>
        <v xml:space="preserve"> </v>
      </c>
      <c r="D30" s="207" t="b">
        <f t="shared" si="15"/>
        <v>0</v>
      </c>
      <c r="E30" s="207" t="s">
        <v>290</v>
      </c>
      <c r="F30" s="207" t="s">
        <v>290</v>
      </c>
      <c r="G30" s="208" t="s">
        <v>290</v>
      </c>
      <c r="H30" s="209" t="s">
        <v>290</v>
      </c>
      <c r="I30" s="210" t="str">
        <f t="shared" ca="1" si="3"/>
        <v xml:space="preserve"> </v>
      </c>
      <c r="J30" s="210" t="b">
        <f t="shared" si="4"/>
        <v>0</v>
      </c>
      <c r="K30" s="210" t="str">
        <f t="shared" ca="1" si="5"/>
        <v xml:space="preserve"> </v>
      </c>
      <c r="L30" s="210" t="b">
        <f t="shared" si="6"/>
        <v>0</v>
      </c>
      <c r="M30" s="331">
        <v>1136</v>
      </c>
      <c r="N30" s="330"/>
      <c r="O30" s="332" t="s">
        <v>199</v>
      </c>
      <c r="P30" s="330" t="s">
        <v>12</v>
      </c>
      <c r="Q30" s="189">
        <f t="shared" si="1"/>
        <v>0</v>
      </c>
      <c r="R30" s="190"/>
    </row>
    <row r="31" spans="1:18">
      <c r="A31" s="308" t="str">
        <f t="shared" ca="1" si="7"/>
        <v xml:space="preserve"> </v>
      </c>
      <c r="B31" s="269" t="b">
        <f t="shared" si="2"/>
        <v>0</v>
      </c>
      <c r="C31" s="207" t="str">
        <f t="shared" ca="1" si="0"/>
        <v xml:space="preserve"> </v>
      </c>
      <c r="D31" s="207" t="b">
        <f t="shared" si="15"/>
        <v>0</v>
      </c>
      <c r="E31" s="207" t="s">
        <v>290</v>
      </c>
      <c r="F31" s="207" t="s">
        <v>290</v>
      </c>
      <c r="G31" s="208" t="s">
        <v>290</v>
      </c>
      <c r="H31" s="209" t="s">
        <v>290</v>
      </c>
      <c r="I31" s="210" t="str">
        <f t="shared" ca="1" si="3"/>
        <v xml:space="preserve"> </v>
      </c>
      <c r="J31" s="210" t="b">
        <f t="shared" si="4"/>
        <v>0</v>
      </c>
      <c r="K31" s="210" t="str">
        <f t="shared" ca="1" si="5"/>
        <v xml:space="preserve"> </v>
      </c>
      <c r="L31" s="210" t="b">
        <f t="shared" si="6"/>
        <v>0</v>
      </c>
      <c r="M31" s="331">
        <v>1138</v>
      </c>
      <c r="N31" s="330"/>
      <c r="O31" s="332" t="s">
        <v>200</v>
      </c>
      <c r="P31" s="330" t="s">
        <v>12</v>
      </c>
      <c r="Q31" s="189">
        <f t="shared" si="1"/>
        <v>0</v>
      </c>
      <c r="R31" s="190"/>
    </row>
    <row r="32" spans="1:18">
      <c r="A32" s="308" t="str">
        <f t="shared" ca="1" si="7"/>
        <v xml:space="preserve"> </v>
      </c>
      <c r="B32" s="269" t="b">
        <f t="shared" si="2"/>
        <v>0</v>
      </c>
      <c r="C32" s="207" t="str">
        <f t="shared" ca="1" si="0"/>
        <v xml:space="preserve"> </v>
      </c>
      <c r="D32" s="207" t="b">
        <f t="shared" si="15"/>
        <v>0</v>
      </c>
      <c r="E32" s="207" t="s">
        <v>290</v>
      </c>
      <c r="F32" s="207" t="s">
        <v>290</v>
      </c>
      <c r="G32" s="208" t="s">
        <v>290</v>
      </c>
      <c r="H32" s="209" t="s">
        <v>290</v>
      </c>
      <c r="I32" s="210" t="str">
        <f t="shared" ca="1" si="3"/>
        <v xml:space="preserve"> </v>
      </c>
      <c r="J32" s="210" t="b">
        <f t="shared" si="4"/>
        <v>0</v>
      </c>
      <c r="K32" s="210" t="str">
        <f t="shared" ca="1" si="5"/>
        <v xml:space="preserve"> </v>
      </c>
      <c r="L32" s="210" t="b">
        <f t="shared" si="6"/>
        <v>0</v>
      </c>
      <c r="M32" s="331">
        <v>1137</v>
      </c>
      <c r="N32" s="330"/>
      <c r="O32" s="333" t="s">
        <v>247</v>
      </c>
      <c r="P32" s="330" t="s">
        <v>15</v>
      </c>
      <c r="Q32" s="189">
        <f t="shared" si="1"/>
        <v>0</v>
      </c>
      <c r="R32" s="190"/>
    </row>
    <row r="33" spans="1:18">
      <c r="A33" s="308">
        <f t="shared" ca="1" si="7"/>
        <v>7</v>
      </c>
      <c r="B33" s="269" t="b">
        <f t="shared" si="2"/>
        <v>1</v>
      </c>
      <c r="C33" s="207" t="str">
        <f t="shared" ca="1" si="0"/>
        <v xml:space="preserve"> </v>
      </c>
      <c r="D33" s="207" t="b">
        <f t="shared" si="15"/>
        <v>0</v>
      </c>
      <c r="E33" s="207" t="s">
        <v>290</v>
      </c>
      <c r="F33" s="207" t="s">
        <v>290</v>
      </c>
      <c r="G33" s="208" t="s">
        <v>290</v>
      </c>
      <c r="H33" s="209" t="s">
        <v>290</v>
      </c>
      <c r="I33" s="210" t="str">
        <f t="shared" ca="1" si="3"/>
        <v xml:space="preserve"> </v>
      </c>
      <c r="J33" s="210" t="b">
        <f t="shared" si="4"/>
        <v>0</v>
      </c>
      <c r="K33" s="210" t="str">
        <f t="shared" ca="1" si="5"/>
        <v xml:space="preserve"> </v>
      </c>
      <c r="L33" s="210" t="b">
        <f t="shared" si="6"/>
        <v>0</v>
      </c>
      <c r="M33" s="331">
        <v>1141</v>
      </c>
      <c r="N33" s="330" t="s">
        <v>334</v>
      </c>
      <c r="O33" s="332" t="s">
        <v>17</v>
      </c>
      <c r="P33" s="330" t="s">
        <v>12</v>
      </c>
      <c r="Q33" s="189">
        <f t="shared" si="1"/>
        <v>0</v>
      </c>
      <c r="R33" s="190"/>
    </row>
    <row r="34" spans="1:18">
      <c r="A34" s="308" t="str">
        <f t="shared" ca="1" si="7"/>
        <v xml:space="preserve"> </v>
      </c>
      <c r="B34" s="269" t="b">
        <f t="shared" si="2"/>
        <v>0</v>
      </c>
      <c r="C34" s="207" t="str">
        <f t="shared" ca="1" si="0"/>
        <v xml:space="preserve"> </v>
      </c>
      <c r="D34" s="207" t="b">
        <f t="shared" si="15"/>
        <v>0</v>
      </c>
      <c r="E34" s="207" t="s">
        <v>290</v>
      </c>
      <c r="F34" s="207" t="s">
        <v>290</v>
      </c>
      <c r="G34" s="208" t="s">
        <v>290</v>
      </c>
      <c r="H34" s="209" t="s">
        <v>290</v>
      </c>
      <c r="I34" s="210" t="str">
        <f t="shared" ca="1" si="3"/>
        <v xml:space="preserve"> </v>
      </c>
      <c r="J34" s="210" t="b">
        <f t="shared" si="4"/>
        <v>0</v>
      </c>
      <c r="K34" s="210" t="str">
        <f t="shared" ca="1" si="5"/>
        <v xml:space="preserve"> </v>
      </c>
      <c r="L34" s="210" t="b">
        <f t="shared" si="6"/>
        <v>0</v>
      </c>
      <c r="M34" s="331">
        <v>1142</v>
      </c>
      <c r="N34" s="330"/>
      <c r="O34" s="332" t="s">
        <v>18</v>
      </c>
      <c r="P34" s="330" t="s">
        <v>12</v>
      </c>
      <c r="Q34" s="189">
        <f t="shared" si="1"/>
        <v>0</v>
      </c>
      <c r="R34" s="190"/>
    </row>
    <row r="35" spans="1:18">
      <c r="A35" s="308">
        <f t="shared" ca="1" si="7"/>
        <v>8</v>
      </c>
      <c r="B35" s="269" t="b">
        <f t="shared" si="2"/>
        <v>1</v>
      </c>
      <c r="C35" s="207" t="str">
        <f t="shared" ca="1" si="0"/>
        <v xml:space="preserve"> </v>
      </c>
      <c r="D35" s="207" t="b">
        <f t="shared" si="15"/>
        <v>0</v>
      </c>
      <c r="E35" s="207" t="s">
        <v>290</v>
      </c>
      <c r="F35" s="207" t="s">
        <v>290</v>
      </c>
      <c r="G35" s="208" t="s">
        <v>290</v>
      </c>
      <c r="H35" s="209" t="s">
        <v>290</v>
      </c>
      <c r="I35" s="210" t="str">
        <f t="shared" ca="1" si="3"/>
        <v xml:space="preserve"> </v>
      </c>
      <c r="J35" s="210" t="b">
        <f t="shared" si="4"/>
        <v>0</v>
      </c>
      <c r="K35" s="210" t="str">
        <f t="shared" ca="1" si="5"/>
        <v xml:space="preserve"> </v>
      </c>
      <c r="L35" s="210" t="b">
        <f t="shared" si="6"/>
        <v>0</v>
      </c>
      <c r="M35" s="331">
        <v>1143</v>
      </c>
      <c r="N35" s="330" t="s">
        <v>394</v>
      </c>
      <c r="O35" s="332" t="s">
        <v>19</v>
      </c>
      <c r="P35" s="330" t="s">
        <v>12</v>
      </c>
      <c r="Q35" s="189">
        <f t="shared" si="1"/>
        <v>0</v>
      </c>
      <c r="R35" s="190"/>
    </row>
    <row r="36" spans="1:18">
      <c r="A36" s="308">
        <f t="shared" ca="1" si="7"/>
        <v>9</v>
      </c>
      <c r="B36" s="269" t="b">
        <f t="shared" si="2"/>
        <v>1</v>
      </c>
      <c r="C36" s="207" t="str">
        <f t="shared" ca="1" si="0"/>
        <v xml:space="preserve"> </v>
      </c>
      <c r="D36" s="207" t="b">
        <f t="shared" si="15"/>
        <v>0</v>
      </c>
      <c r="E36" s="207" t="s">
        <v>290</v>
      </c>
      <c r="F36" s="207" t="s">
        <v>290</v>
      </c>
      <c r="G36" s="208" t="s">
        <v>290</v>
      </c>
      <c r="H36" s="209" t="s">
        <v>290</v>
      </c>
      <c r="I36" s="210" t="str">
        <f t="shared" ca="1" si="3"/>
        <v xml:space="preserve"> </v>
      </c>
      <c r="J36" s="210" t="b">
        <f t="shared" si="4"/>
        <v>0</v>
      </c>
      <c r="K36" s="210" t="str">
        <f t="shared" ca="1" si="5"/>
        <v xml:space="preserve"> </v>
      </c>
      <c r="L36" s="210" t="b">
        <f t="shared" si="6"/>
        <v>0</v>
      </c>
      <c r="M36" s="331">
        <v>1144</v>
      </c>
      <c r="N36" s="330" t="s">
        <v>268</v>
      </c>
      <c r="O36" s="332" t="s">
        <v>23</v>
      </c>
      <c r="P36" s="330" t="s">
        <v>12</v>
      </c>
      <c r="Q36" s="189">
        <f t="shared" si="1"/>
        <v>0</v>
      </c>
      <c r="R36" s="190"/>
    </row>
    <row r="37" spans="1:18">
      <c r="A37" s="308">
        <f t="shared" ca="1" si="7"/>
        <v>10</v>
      </c>
      <c r="B37" s="269" t="b">
        <f t="shared" si="2"/>
        <v>1</v>
      </c>
      <c r="C37" s="207" t="str">
        <f t="shared" ca="1" si="0"/>
        <v xml:space="preserve"> </v>
      </c>
      <c r="D37" s="207" t="b">
        <f t="shared" si="15"/>
        <v>0</v>
      </c>
      <c r="E37" s="207" t="s">
        <v>290</v>
      </c>
      <c r="F37" s="207" t="s">
        <v>290</v>
      </c>
      <c r="G37" s="208" t="s">
        <v>290</v>
      </c>
      <c r="H37" s="209" t="s">
        <v>290</v>
      </c>
      <c r="I37" s="210" t="str">
        <f t="shared" ca="1" si="3"/>
        <v xml:space="preserve"> </v>
      </c>
      <c r="J37" s="210" t="b">
        <f t="shared" si="4"/>
        <v>0</v>
      </c>
      <c r="K37" s="210" t="str">
        <f t="shared" ca="1" si="5"/>
        <v xml:space="preserve"> </v>
      </c>
      <c r="L37" s="210" t="b">
        <f t="shared" si="6"/>
        <v>0</v>
      </c>
      <c r="M37" s="331">
        <v>1145</v>
      </c>
      <c r="N37" s="330" t="s">
        <v>268</v>
      </c>
      <c r="O37" s="332" t="s">
        <v>24</v>
      </c>
      <c r="P37" s="330" t="s">
        <v>12</v>
      </c>
      <c r="Q37" s="189">
        <f t="shared" si="1"/>
        <v>0</v>
      </c>
      <c r="R37" s="190"/>
    </row>
    <row r="38" spans="1:18">
      <c r="A38" s="308" t="str">
        <f t="shared" ca="1" si="7"/>
        <v xml:space="preserve"> </v>
      </c>
      <c r="B38" s="269" t="b">
        <f t="shared" si="2"/>
        <v>0</v>
      </c>
      <c r="C38" s="207" t="str">
        <f t="shared" ca="1" si="0"/>
        <v xml:space="preserve"> </v>
      </c>
      <c r="D38" s="207" t="b">
        <f t="shared" si="15"/>
        <v>0</v>
      </c>
      <c r="E38" s="207" t="s">
        <v>290</v>
      </c>
      <c r="F38" s="207" t="s">
        <v>290</v>
      </c>
      <c r="G38" s="208" t="s">
        <v>290</v>
      </c>
      <c r="H38" s="209" t="s">
        <v>290</v>
      </c>
      <c r="I38" s="210" t="str">
        <f t="shared" ca="1" si="3"/>
        <v xml:space="preserve"> </v>
      </c>
      <c r="J38" s="210" t="b">
        <f t="shared" si="4"/>
        <v>0</v>
      </c>
      <c r="K38" s="210" t="str">
        <f t="shared" ca="1" si="5"/>
        <v xml:space="preserve"> </v>
      </c>
      <c r="L38" s="210" t="b">
        <f t="shared" si="6"/>
        <v>0</v>
      </c>
      <c r="M38" s="331">
        <v>1149</v>
      </c>
      <c r="N38" s="330"/>
      <c r="O38" s="332" t="s">
        <v>201</v>
      </c>
      <c r="P38" s="330" t="s">
        <v>12</v>
      </c>
      <c r="Q38" s="189">
        <f t="shared" si="1"/>
        <v>0</v>
      </c>
      <c r="R38" s="190"/>
    </row>
    <row r="39" spans="1:18">
      <c r="A39" s="308" t="str">
        <f t="shared" ca="1" si="7"/>
        <v xml:space="preserve"> </v>
      </c>
      <c r="B39" s="269" t="b">
        <f t="shared" si="2"/>
        <v>0</v>
      </c>
      <c r="C39" s="207" t="str">
        <f t="shared" ca="1" si="0"/>
        <v xml:space="preserve"> </v>
      </c>
      <c r="D39" s="207" t="b">
        <f t="shared" si="15"/>
        <v>0</v>
      </c>
      <c r="E39" s="207" t="s">
        <v>290</v>
      </c>
      <c r="F39" s="207" t="s">
        <v>290</v>
      </c>
      <c r="G39" s="208" t="s">
        <v>290</v>
      </c>
      <c r="H39" s="209" t="s">
        <v>290</v>
      </c>
      <c r="I39" s="210" t="str">
        <f t="shared" ca="1" si="3"/>
        <v xml:space="preserve"> </v>
      </c>
      <c r="J39" s="210" t="b">
        <f t="shared" si="4"/>
        <v>0</v>
      </c>
      <c r="K39" s="210" t="str">
        <f t="shared" ca="1" si="5"/>
        <v xml:space="preserve"> </v>
      </c>
      <c r="L39" s="210" t="b">
        <f t="shared" si="6"/>
        <v>0</v>
      </c>
      <c r="M39" s="331">
        <v>1191</v>
      </c>
      <c r="N39" s="330"/>
      <c r="O39" s="332" t="s">
        <v>20</v>
      </c>
      <c r="P39" s="330" t="s">
        <v>12</v>
      </c>
      <c r="Q39" s="189">
        <f t="shared" si="1"/>
        <v>0</v>
      </c>
      <c r="R39" s="190"/>
    </row>
    <row r="40" spans="1:18">
      <c r="A40" s="308" t="str">
        <f t="shared" ca="1" si="7"/>
        <v xml:space="preserve"> </v>
      </c>
      <c r="B40" s="269" t="b">
        <f t="shared" si="2"/>
        <v>0</v>
      </c>
      <c r="C40" s="207" t="str">
        <f t="shared" ca="1" si="0"/>
        <v xml:space="preserve"> </v>
      </c>
      <c r="D40" s="207" t="b">
        <f t="shared" si="15"/>
        <v>0</v>
      </c>
      <c r="E40" s="207" t="s">
        <v>290</v>
      </c>
      <c r="F40" s="207" t="s">
        <v>290</v>
      </c>
      <c r="G40" s="208" t="s">
        <v>290</v>
      </c>
      <c r="H40" s="209" t="s">
        <v>290</v>
      </c>
      <c r="I40" s="210" t="str">
        <f t="shared" ca="1" si="3"/>
        <v xml:space="preserve"> </v>
      </c>
      <c r="J40" s="210" t="b">
        <f t="shared" si="4"/>
        <v>0</v>
      </c>
      <c r="K40" s="210" t="str">
        <f t="shared" ca="1" si="5"/>
        <v xml:space="preserve"> </v>
      </c>
      <c r="L40" s="210" t="b">
        <f t="shared" si="6"/>
        <v>0</v>
      </c>
      <c r="M40" s="331">
        <v>1192</v>
      </c>
      <c r="N40" s="330"/>
      <c r="O40" s="332" t="s">
        <v>21</v>
      </c>
      <c r="P40" s="330" t="s">
        <v>12</v>
      </c>
      <c r="Q40" s="189">
        <f t="shared" si="1"/>
        <v>0</v>
      </c>
      <c r="R40" s="190"/>
    </row>
    <row r="41" spans="1:18">
      <c r="A41" s="308" t="str">
        <f t="shared" ca="1" si="7"/>
        <v xml:space="preserve"> </v>
      </c>
      <c r="B41" s="269" t="b">
        <f t="shared" si="2"/>
        <v>0</v>
      </c>
      <c r="C41" s="207" t="str">
        <f t="shared" ca="1" si="0"/>
        <v xml:space="preserve"> </v>
      </c>
      <c r="D41" s="207" t="b">
        <f t="shared" si="15"/>
        <v>0</v>
      </c>
      <c r="E41" s="207" t="s">
        <v>290</v>
      </c>
      <c r="F41" s="207" t="s">
        <v>290</v>
      </c>
      <c r="G41" s="208" t="s">
        <v>290</v>
      </c>
      <c r="H41" s="209" t="s">
        <v>290</v>
      </c>
      <c r="I41" s="210" t="str">
        <f t="shared" ca="1" si="3"/>
        <v xml:space="preserve"> </v>
      </c>
      <c r="J41" s="210" t="b">
        <f t="shared" si="4"/>
        <v>0</v>
      </c>
      <c r="K41" s="210" t="str">
        <f t="shared" ca="1" si="5"/>
        <v xml:space="preserve"> </v>
      </c>
      <c r="L41" s="210" t="b">
        <f t="shared" si="6"/>
        <v>0</v>
      </c>
      <c r="M41" s="331">
        <v>1193</v>
      </c>
      <c r="N41" s="330"/>
      <c r="O41" s="332" t="s">
        <v>22</v>
      </c>
      <c r="P41" s="330" t="s">
        <v>12</v>
      </c>
      <c r="Q41" s="189">
        <f t="shared" si="1"/>
        <v>0</v>
      </c>
      <c r="R41" s="190"/>
    </row>
    <row r="42" spans="1:18">
      <c r="A42" s="308" t="str">
        <f t="shared" ca="1" si="7"/>
        <v xml:space="preserve"> </v>
      </c>
      <c r="B42" s="269" t="b">
        <f t="shared" si="2"/>
        <v>0</v>
      </c>
      <c r="C42" s="207" t="str">
        <f t="shared" ca="1" si="0"/>
        <v xml:space="preserve"> </v>
      </c>
      <c r="D42" s="207" t="b">
        <f t="shared" si="15"/>
        <v>0</v>
      </c>
      <c r="E42" s="207" t="s">
        <v>290</v>
      </c>
      <c r="F42" s="207" t="s">
        <v>290</v>
      </c>
      <c r="G42" s="208" t="s">
        <v>290</v>
      </c>
      <c r="H42" s="209" t="s">
        <v>290</v>
      </c>
      <c r="I42" s="210" t="str">
        <f t="shared" ca="1" si="3"/>
        <v xml:space="preserve"> </v>
      </c>
      <c r="J42" s="210" t="b">
        <f t="shared" si="4"/>
        <v>0</v>
      </c>
      <c r="K42" s="210" t="str">
        <f t="shared" ca="1" si="5"/>
        <v xml:space="preserve"> </v>
      </c>
      <c r="L42" s="210" t="b">
        <f t="shared" si="6"/>
        <v>0</v>
      </c>
      <c r="M42" s="331">
        <v>1199</v>
      </c>
      <c r="N42" s="330"/>
      <c r="O42" s="332" t="s">
        <v>202</v>
      </c>
      <c r="P42" s="330" t="s">
        <v>12</v>
      </c>
      <c r="Q42" s="189">
        <f t="shared" si="1"/>
        <v>0</v>
      </c>
      <c r="R42" s="190"/>
    </row>
    <row r="43" spans="1:18">
      <c r="A43" s="308" t="s">
        <v>290</v>
      </c>
      <c r="B43" s="269" t="s">
        <v>430</v>
      </c>
      <c r="C43" s="207">
        <f t="shared" ca="1" si="0"/>
        <v>3</v>
      </c>
      <c r="D43" s="207" t="b">
        <f t="shared" si="15"/>
        <v>1</v>
      </c>
      <c r="E43" s="207" t="s">
        <v>290</v>
      </c>
      <c r="F43" s="207" t="s">
        <v>290</v>
      </c>
      <c r="G43" s="208" t="s">
        <v>290</v>
      </c>
      <c r="H43" s="209" t="s">
        <v>290</v>
      </c>
      <c r="I43" s="210" t="s">
        <v>290</v>
      </c>
      <c r="J43" s="210" t="s">
        <v>290</v>
      </c>
      <c r="K43" s="210" t="s">
        <v>290</v>
      </c>
      <c r="L43" s="210" t="s">
        <v>290</v>
      </c>
      <c r="N43" s="156"/>
      <c r="O43" s="151" t="s">
        <v>248</v>
      </c>
      <c r="Q43" s="189">
        <f>SUMIF(P4:P42,"借",Q4:Q42)-SUMIF(P4:P42,"貸",Q4:Q42)</f>
        <v>1005500</v>
      </c>
      <c r="R43" s="190"/>
    </row>
    <row r="44" spans="1:18" s="177" customFormat="1" hidden="1">
      <c r="A44" s="308" t="s">
        <v>385</v>
      </c>
      <c r="B44" s="269" t="b">
        <f t="shared" si="2"/>
        <v>0</v>
      </c>
      <c r="C44" s="207">
        <f t="shared" ca="1" si="0"/>
        <v>4</v>
      </c>
      <c r="D44" s="213" t="b">
        <f>D43</f>
        <v>1</v>
      </c>
      <c r="E44" s="207" t="s">
        <v>290</v>
      </c>
      <c r="F44" s="207" t="s">
        <v>290</v>
      </c>
      <c r="G44" s="208" t="s">
        <v>290</v>
      </c>
      <c r="H44" s="209" t="s">
        <v>290</v>
      </c>
      <c r="I44" s="210" t="s">
        <v>290</v>
      </c>
      <c r="J44" s="210" t="s">
        <v>290</v>
      </c>
      <c r="K44" s="210" t="s">
        <v>290</v>
      </c>
      <c r="L44" s="210" t="s">
        <v>290</v>
      </c>
      <c r="M44" s="175"/>
      <c r="N44" s="175"/>
      <c r="O44" s="224"/>
      <c r="P44" s="176"/>
      <c r="Q44" s="191"/>
      <c r="R44" s="192"/>
    </row>
    <row r="45" spans="1:18">
      <c r="A45" s="308" t="s">
        <v>290</v>
      </c>
      <c r="B45" s="269" t="s">
        <v>430</v>
      </c>
      <c r="C45" s="207" t="str">
        <f t="shared" ca="1" si="0"/>
        <v xml:space="preserve"> </v>
      </c>
      <c r="D45" s="214" t="b">
        <f>D90</f>
        <v>0</v>
      </c>
      <c r="E45" s="207" t="s">
        <v>290</v>
      </c>
      <c r="F45" s="207" t="s">
        <v>290</v>
      </c>
      <c r="G45" s="208" t="s">
        <v>290</v>
      </c>
      <c r="H45" s="209" t="s">
        <v>290</v>
      </c>
      <c r="I45" s="210" t="s">
        <v>290</v>
      </c>
      <c r="J45" s="210" t="s">
        <v>290</v>
      </c>
      <c r="K45" s="210" t="s">
        <v>290</v>
      </c>
      <c r="L45" s="210" t="s">
        <v>290</v>
      </c>
      <c r="M45" s="155"/>
      <c r="N45" s="156"/>
      <c r="O45" s="42" t="s">
        <v>251</v>
      </c>
      <c r="P45" s="40"/>
      <c r="Q45" s="188"/>
      <c r="R45" s="188"/>
    </row>
    <row r="46" spans="1:18">
      <c r="A46" s="308" t="str">
        <f t="shared" ca="1" si="7"/>
        <v xml:space="preserve"> </v>
      </c>
      <c r="B46" s="269" t="b">
        <f t="shared" si="2"/>
        <v>0</v>
      </c>
      <c r="C46" s="207" t="str">
        <f t="shared" ca="1" si="0"/>
        <v xml:space="preserve"> </v>
      </c>
      <c r="D46" s="207" t="b">
        <f t="shared" ref="D46:D90" si="16">Q46&lt;&gt;0</f>
        <v>0</v>
      </c>
      <c r="E46" s="207" t="s">
        <v>290</v>
      </c>
      <c r="F46" s="207" t="s">
        <v>290</v>
      </c>
      <c r="G46" s="208" t="s">
        <v>290</v>
      </c>
      <c r="H46" s="209" t="s">
        <v>290</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5">
        <v>1300</v>
      </c>
      <c r="N46" s="330"/>
      <c r="O46" s="336" t="s">
        <v>203</v>
      </c>
      <c r="P46" s="330"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c r="A47" s="308" t="str">
        <f t="shared" ca="1" si="7"/>
        <v xml:space="preserve"> </v>
      </c>
      <c r="B47" s="269" t="b">
        <f t="shared" si="2"/>
        <v>0</v>
      </c>
      <c r="C47" s="207" t="str">
        <f t="shared" ca="1" si="0"/>
        <v xml:space="preserve"> </v>
      </c>
      <c r="D47" s="207" t="b">
        <f t="shared" si="16"/>
        <v>0</v>
      </c>
      <c r="E47" s="207" t="s">
        <v>290</v>
      </c>
      <c r="F47" s="207" t="s">
        <v>290</v>
      </c>
      <c r="G47" s="208" t="s">
        <v>290</v>
      </c>
      <c r="H47" s="209" t="s">
        <v>290</v>
      </c>
      <c r="I47" s="210" t="str">
        <f t="shared" ca="1" si="17"/>
        <v xml:space="preserve"> </v>
      </c>
      <c r="J47" s="210" t="b">
        <f t="shared" si="4"/>
        <v>0</v>
      </c>
      <c r="K47" s="210" t="str">
        <f t="shared" ca="1" si="18"/>
        <v xml:space="preserve"> </v>
      </c>
      <c r="L47" s="210" t="b">
        <f t="shared" si="6"/>
        <v>0</v>
      </c>
      <c r="M47" s="335">
        <v>1415</v>
      </c>
      <c r="N47" s="330"/>
      <c r="O47" s="337" t="s">
        <v>315</v>
      </c>
      <c r="P47" s="330" t="s">
        <v>15</v>
      </c>
      <c r="Q47" s="189">
        <f t="shared" si="19"/>
        <v>0</v>
      </c>
      <c r="R47" s="190"/>
    </row>
    <row r="48" spans="1:18">
      <c r="A48" s="308" t="str">
        <f t="shared" ca="1" si="7"/>
        <v xml:space="preserve"> </v>
      </c>
      <c r="B48" s="269" t="b">
        <f t="shared" si="2"/>
        <v>0</v>
      </c>
      <c r="C48" s="207" t="str">
        <f t="shared" ca="1" si="0"/>
        <v xml:space="preserve"> </v>
      </c>
      <c r="D48" s="207" t="b">
        <f t="shared" si="16"/>
        <v>0</v>
      </c>
      <c r="E48" s="207" t="s">
        <v>290</v>
      </c>
      <c r="F48" s="207" t="s">
        <v>290</v>
      </c>
      <c r="G48" s="208" t="s">
        <v>290</v>
      </c>
      <c r="H48" s="209" t="s">
        <v>290</v>
      </c>
      <c r="I48" s="210" t="str">
        <f t="shared" ca="1" si="17"/>
        <v xml:space="preserve"> </v>
      </c>
      <c r="J48" s="210" t="b">
        <f t="shared" si="4"/>
        <v>0</v>
      </c>
      <c r="K48" s="210" t="str">
        <f t="shared" ca="1" si="18"/>
        <v xml:space="preserve"> </v>
      </c>
      <c r="L48" s="210" t="b">
        <f t="shared" si="6"/>
        <v>0</v>
      </c>
      <c r="M48" s="335">
        <v>1612</v>
      </c>
      <c r="N48" s="330"/>
      <c r="O48" s="336" t="s">
        <v>205</v>
      </c>
      <c r="P48" s="330" t="s">
        <v>12</v>
      </c>
      <c r="Q48" s="189">
        <f t="shared" si="19"/>
        <v>0</v>
      </c>
      <c r="R48" s="190"/>
    </row>
    <row r="49" spans="1:18">
      <c r="A49" s="308" t="str">
        <f t="shared" ca="1" si="7"/>
        <v xml:space="preserve"> </v>
      </c>
      <c r="B49" s="269" t="b">
        <f t="shared" si="2"/>
        <v>0</v>
      </c>
      <c r="C49" s="207" t="str">
        <f t="shared" ca="1" si="0"/>
        <v xml:space="preserve"> </v>
      </c>
      <c r="D49" s="207" t="b">
        <f t="shared" si="16"/>
        <v>0</v>
      </c>
      <c r="E49" s="207" t="s">
        <v>290</v>
      </c>
      <c r="F49" s="207" t="s">
        <v>290</v>
      </c>
      <c r="G49" s="208" t="s">
        <v>290</v>
      </c>
      <c r="H49" s="209" t="s">
        <v>290</v>
      </c>
      <c r="I49" s="210" t="str">
        <f t="shared" ca="1" si="17"/>
        <v xml:space="preserve"> </v>
      </c>
      <c r="J49" s="210" t="b">
        <f t="shared" si="4"/>
        <v>0</v>
      </c>
      <c r="K49" s="210" t="str">
        <f t="shared" ca="1" si="18"/>
        <v xml:space="preserve"> </v>
      </c>
      <c r="L49" s="210" t="b">
        <f t="shared" si="6"/>
        <v>0</v>
      </c>
      <c r="M49" s="335">
        <v>1615</v>
      </c>
      <c r="N49" s="330"/>
      <c r="O49" s="336" t="s">
        <v>206</v>
      </c>
      <c r="P49" s="330" t="s">
        <v>12</v>
      </c>
      <c r="Q49" s="189">
        <f t="shared" si="19"/>
        <v>0</v>
      </c>
      <c r="R49" s="190"/>
    </row>
    <row r="50" spans="1:18">
      <c r="A50" s="308" t="str">
        <f t="shared" ca="1" si="7"/>
        <v xml:space="preserve"> </v>
      </c>
      <c r="B50" s="269" t="b">
        <f t="shared" si="2"/>
        <v>0</v>
      </c>
      <c r="C50" s="207" t="str">
        <f t="shared" ca="1" si="0"/>
        <v xml:space="preserve"> </v>
      </c>
      <c r="D50" s="207" t="b">
        <f t="shared" si="16"/>
        <v>0</v>
      </c>
      <c r="E50" s="207" t="s">
        <v>290</v>
      </c>
      <c r="F50" s="207" t="s">
        <v>290</v>
      </c>
      <c r="G50" s="208" t="s">
        <v>290</v>
      </c>
      <c r="H50" s="209" t="s">
        <v>290</v>
      </c>
      <c r="I50" s="210" t="str">
        <f t="shared" ca="1" si="17"/>
        <v xml:space="preserve"> </v>
      </c>
      <c r="J50" s="210" t="b">
        <f t="shared" si="4"/>
        <v>0</v>
      </c>
      <c r="K50" s="210" t="str">
        <f t="shared" ca="1" si="18"/>
        <v xml:space="preserve"> </v>
      </c>
      <c r="L50" s="210" t="b">
        <f t="shared" si="6"/>
        <v>0</v>
      </c>
      <c r="M50" s="335">
        <v>1621</v>
      </c>
      <c r="N50" s="330"/>
      <c r="O50" s="336" t="s">
        <v>207</v>
      </c>
      <c r="P50" s="330" t="s">
        <v>12</v>
      </c>
      <c r="Q50" s="189">
        <f t="shared" si="19"/>
        <v>0</v>
      </c>
      <c r="R50" s="190"/>
    </row>
    <row r="51" spans="1:18">
      <c r="A51" s="308" t="str">
        <f t="shared" ca="1" si="7"/>
        <v xml:space="preserve"> </v>
      </c>
      <c r="B51" s="269" t="b">
        <f t="shared" si="2"/>
        <v>0</v>
      </c>
      <c r="C51" s="207" t="str">
        <f t="shared" ca="1" si="0"/>
        <v xml:space="preserve"> </v>
      </c>
      <c r="D51" s="207" t="b">
        <f t="shared" si="16"/>
        <v>0</v>
      </c>
      <c r="E51" s="207" t="s">
        <v>290</v>
      </c>
      <c r="F51" s="207" t="s">
        <v>290</v>
      </c>
      <c r="G51" s="208" t="s">
        <v>290</v>
      </c>
      <c r="H51" s="209" t="s">
        <v>290</v>
      </c>
      <c r="I51" s="210" t="str">
        <f t="shared" ca="1" si="17"/>
        <v xml:space="preserve"> </v>
      </c>
      <c r="J51" s="210" t="b">
        <f t="shared" si="4"/>
        <v>0</v>
      </c>
      <c r="K51" s="210" t="str">
        <f t="shared" ca="1" si="18"/>
        <v xml:space="preserve"> </v>
      </c>
      <c r="L51" s="210" t="b">
        <f t="shared" si="6"/>
        <v>0</v>
      </c>
      <c r="M51" s="335">
        <v>1622</v>
      </c>
      <c r="N51" s="330"/>
      <c r="O51" s="336" t="s">
        <v>208</v>
      </c>
      <c r="P51" s="330" t="s">
        <v>12</v>
      </c>
      <c r="Q51" s="189">
        <f t="shared" si="19"/>
        <v>0</v>
      </c>
      <c r="R51" s="190"/>
    </row>
    <row r="52" spans="1:18">
      <c r="A52" s="308" t="str">
        <f t="shared" ca="1" si="7"/>
        <v xml:space="preserve"> </v>
      </c>
      <c r="B52" s="269" t="b">
        <f t="shared" si="2"/>
        <v>0</v>
      </c>
      <c r="C52" s="207" t="str">
        <f t="shared" ca="1" si="0"/>
        <v xml:space="preserve"> </v>
      </c>
      <c r="D52" s="207" t="b">
        <f t="shared" si="16"/>
        <v>0</v>
      </c>
      <c r="E52" s="207" t="s">
        <v>290</v>
      </c>
      <c r="F52" s="207" t="s">
        <v>290</v>
      </c>
      <c r="G52" s="208" t="s">
        <v>290</v>
      </c>
      <c r="H52" s="209" t="s">
        <v>290</v>
      </c>
      <c r="I52" s="210" t="str">
        <f t="shared" ca="1" si="17"/>
        <v xml:space="preserve"> </v>
      </c>
      <c r="J52" s="210" t="b">
        <f t="shared" si="4"/>
        <v>0</v>
      </c>
      <c r="K52" s="210" t="str">
        <f t="shared" ca="1" si="18"/>
        <v xml:space="preserve"> </v>
      </c>
      <c r="L52" s="210" t="b">
        <f t="shared" si="6"/>
        <v>0</v>
      </c>
      <c r="M52" s="335">
        <v>1618</v>
      </c>
      <c r="N52" s="330"/>
      <c r="O52" s="336" t="s">
        <v>209</v>
      </c>
      <c r="P52" s="330" t="s">
        <v>12</v>
      </c>
      <c r="Q52" s="189">
        <f t="shared" si="19"/>
        <v>0</v>
      </c>
      <c r="R52" s="190"/>
    </row>
    <row r="53" spans="1:18">
      <c r="A53" s="308" t="str">
        <f t="shared" ca="1" si="7"/>
        <v xml:space="preserve"> </v>
      </c>
      <c r="B53" s="269" t="b">
        <f t="shared" si="2"/>
        <v>0</v>
      </c>
      <c r="C53" s="207" t="str">
        <f t="shared" ca="1" si="0"/>
        <v xml:space="preserve"> </v>
      </c>
      <c r="D53" s="207" t="b">
        <f t="shared" si="16"/>
        <v>0</v>
      </c>
      <c r="E53" s="207" t="s">
        <v>290</v>
      </c>
      <c r="F53" s="207" t="s">
        <v>290</v>
      </c>
      <c r="G53" s="208" t="s">
        <v>290</v>
      </c>
      <c r="H53" s="209" t="s">
        <v>290</v>
      </c>
      <c r="I53" s="210" t="str">
        <f t="shared" ca="1" si="17"/>
        <v xml:space="preserve"> </v>
      </c>
      <c r="J53" s="210" t="b">
        <f t="shared" si="4"/>
        <v>0</v>
      </c>
      <c r="K53" s="210" t="str">
        <f t="shared" ca="1" si="18"/>
        <v xml:space="preserve"> </v>
      </c>
      <c r="L53" s="210" t="b">
        <f t="shared" si="6"/>
        <v>0</v>
      </c>
      <c r="M53" s="335">
        <v>1630</v>
      </c>
      <c r="N53" s="330"/>
      <c r="O53" s="336" t="s">
        <v>204</v>
      </c>
      <c r="P53" s="330" t="s">
        <v>12</v>
      </c>
      <c r="Q53" s="189">
        <f t="shared" si="19"/>
        <v>0</v>
      </c>
      <c r="R53" s="190"/>
    </row>
    <row r="54" spans="1:18">
      <c r="A54" s="308" t="str">
        <f t="shared" ca="1" si="7"/>
        <v xml:space="preserve"> </v>
      </c>
      <c r="B54" s="269" t="b">
        <f t="shared" si="2"/>
        <v>0</v>
      </c>
      <c r="C54" s="207" t="str">
        <f t="shared" ca="1" si="0"/>
        <v xml:space="preserve"> </v>
      </c>
      <c r="D54" s="207" t="b">
        <f t="shared" si="16"/>
        <v>0</v>
      </c>
      <c r="E54" s="207" t="s">
        <v>290</v>
      </c>
      <c r="F54" s="207" t="s">
        <v>290</v>
      </c>
      <c r="G54" s="208" t="s">
        <v>290</v>
      </c>
      <c r="H54" s="209" t="s">
        <v>290</v>
      </c>
      <c r="I54" s="210" t="str">
        <f t="shared" ca="1" si="17"/>
        <v xml:space="preserve"> </v>
      </c>
      <c r="J54" s="210" t="b">
        <f t="shared" si="4"/>
        <v>0</v>
      </c>
      <c r="K54" s="210" t="str">
        <f t="shared" ca="1" si="18"/>
        <v xml:space="preserve"> </v>
      </c>
      <c r="L54" s="210" t="b">
        <f t="shared" si="6"/>
        <v>0</v>
      </c>
      <c r="M54" s="335">
        <v>1631</v>
      </c>
      <c r="N54" s="330"/>
      <c r="O54" s="337" t="s">
        <v>316</v>
      </c>
      <c r="P54" s="330" t="s">
        <v>15</v>
      </c>
      <c r="Q54" s="189">
        <f t="shared" si="19"/>
        <v>0</v>
      </c>
      <c r="R54" s="190"/>
    </row>
    <row r="55" spans="1:18">
      <c r="A55" s="308" t="str">
        <f t="shared" ca="1" si="7"/>
        <v xml:space="preserve"> </v>
      </c>
      <c r="B55" s="269" t="b">
        <f t="shared" si="2"/>
        <v>0</v>
      </c>
      <c r="C55" s="207" t="str">
        <f t="shared" ca="1" si="0"/>
        <v xml:space="preserve"> </v>
      </c>
      <c r="D55" s="207" t="b">
        <f t="shared" si="16"/>
        <v>0</v>
      </c>
      <c r="E55" s="207" t="s">
        <v>290</v>
      </c>
      <c r="F55" s="207" t="s">
        <v>290</v>
      </c>
      <c r="G55" s="208" t="s">
        <v>290</v>
      </c>
      <c r="H55" s="209" t="s">
        <v>290</v>
      </c>
      <c r="I55" s="210" t="str">
        <f t="shared" ca="1" si="17"/>
        <v xml:space="preserve"> </v>
      </c>
      <c r="J55" s="210" t="b">
        <f t="shared" si="4"/>
        <v>0</v>
      </c>
      <c r="K55" s="210" t="str">
        <f t="shared" ca="1" si="18"/>
        <v xml:space="preserve"> </v>
      </c>
      <c r="L55" s="210" t="b">
        <f t="shared" si="6"/>
        <v>0</v>
      </c>
      <c r="M55" s="335">
        <v>1640</v>
      </c>
      <c r="N55" s="330"/>
      <c r="O55" s="336" t="s">
        <v>210</v>
      </c>
      <c r="P55" s="330" t="s">
        <v>12</v>
      </c>
      <c r="Q55" s="189">
        <f t="shared" si="19"/>
        <v>0</v>
      </c>
      <c r="R55" s="190"/>
    </row>
    <row r="56" spans="1:18">
      <c r="A56" s="308" t="str">
        <f t="shared" ca="1" si="7"/>
        <v xml:space="preserve"> </v>
      </c>
      <c r="B56" s="269" t="b">
        <f t="shared" si="2"/>
        <v>0</v>
      </c>
      <c r="C56" s="207" t="str">
        <f t="shared" ca="1" si="0"/>
        <v xml:space="preserve"> </v>
      </c>
      <c r="D56" s="207" t="b">
        <f t="shared" si="16"/>
        <v>0</v>
      </c>
      <c r="E56" s="207" t="s">
        <v>290</v>
      </c>
      <c r="F56" s="207" t="s">
        <v>290</v>
      </c>
      <c r="G56" s="208" t="s">
        <v>290</v>
      </c>
      <c r="H56" s="209" t="s">
        <v>290</v>
      </c>
      <c r="I56" s="210" t="str">
        <f t="shared" ca="1" si="17"/>
        <v xml:space="preserve"> </v>
      </c>
      <c r="J56" s="210" t="b">
        <f t="shared" si="4"/>
        <v>0</v>
      </c>
      <c r="K56" s="210" t="str">
        <f t="shared" ca="1" si="18"/>
        <v xml:space="preserve"> </v>
      </c>
      <c r="L56" s="210" t="b">
        <f t="shared" si="6"/>
        <v>0</v>
      </c>
      <c r="M56" s="335">
        <v>1641</v>
      </c>
      <c r="N56" s="330"/>
      <c r="O56" s="337" t="s">
        <v>317</v>
      </c>
      <c r="P56" s="330" t="s">
        <v>15</v>
      </c>
      <c r="Q56" s="189">
        <f t="shared" si="19"/>
        <v>0</v>
      </c>
      <c r="R56" s="190"/>
    </row>
    <row r="57" spans="1:18">
      <c r="A57" s="308" t="str">
        <f t="shared" ca="1" si="7"/>
        <v xml:space="preserve"> </v>
      </c>
      <c r="B57" s="269" t="b">
        <f t="shared" si="2"/>
        <v>0</v>
      </c>
      <c r="C57" s="207" t="str">
        <f t="shared" ca="1" si="0"/>
        <v xml:space="preserve"> </v>
      </c>
      <c r="D57" s="207" t="b">
        <f t="shared" si="16"/>
        <v>0</v>
      </c>
      <c r="E57" s="207" t="s">
        <v>290</v>
      </c>
      <c r="F57" s="207" t="s">
        <v>290</v>
      </c>
      <c r="G57" s="208" t="s">
        <v>290</v>
      </c>
      <c r="H57" s="209" t="s">
        <v>290</v>
      </c>
      <c r="I57" s="210" t="str">
        <f t="shared" ca="1" si="17"/>
        <v xml:space="preserve"> </v>
      </c>
      <c r="J57" s="210" t="b">
        <f t="shared" si="4"/>
        <v>0</v>
      </c>
      <c r="K57" s="210" t="str">
        <f t="shared" ca="1" si="18"/>
        <v xml:space="preserve"> </v>
      </c>
      <c r="L57" s="210" t="b">
        <f t="shared" si="6"/>
        <v>0</v>
      </c>
      <c r="M57" s="335">
        <v>1410</v>
      </c>
      <c r="N57" s="330"/>
      <c r="O57" s="336" t="s">
        <v>25</v>
      </c>
      <c r="P57" s="330" t="s">
        <v>12</v>
      </c>
      <c r="Q57" s="189">
        <f t="shared" si="19"/>
        <v>0</v>
      </c>
      <c r="R57" s="190"/>
    </row>
    <row r="58" spans="1:18">
      <c r="A58" s="308" t="str">
        <f t="shared" ca="1" si="7"/>
        <v xml:space="preserve"> </v>
      </c>
      <c r="B58" s="269" t="b">
        <f t="shared" si="2"/>
        <v>0</v>
      </c>
      <c r="C58" s="207" t="str">
        <f t="shared" ca="1" si="0"/>
        <v xml:space="preserve"> </v>
      </c>
      <c r="D58" s="207" t="b">
        <f t="shared" si="16"/>
        <v>0</v>
      </c>
      <c r="E58" s="207" t="s">
        <v>290</v>
      </c>
      <c r="F58" s="207" t="s">
        <v>290</v>
      </c>
      <c r="G58" s="208" t="s">
        <v>290</v>
      </c>
      <c r="H58" s="209" t="s">
        <v>290</v>
      </c>
      <c r="I58" s="210" t="str">
        <f t="shared" ca="1" si="17"/>
        <v xml:space="preserve"> </v>
      </c>
      <c r="J58" s="210" t="b">
        <f t="shared" si="4"/>
        <v>0</v>
      </c>
      <c r="K58" s="210" t="str">
        <f t="shared" ca="1" si="18"/>
        <v xml:space="preserve"> </v>
      </c>
      <c r="L58" s="210" t="b">
        <f t="shared" si="6"/>
        <v>0</v>
      </c>
      <c r="M58" s="335">
        <v>1411</v>
      </c>
      <c r="N58" s="330"/>
      <c r="O58" s="337" t="s">
        <v>318</v>
      </c>
      <c r="P58" s="330" t="s">
        <v>15</v>
      </c>
      <c r="Q58" s="189">
        <f t="shared" si="19"/>
        <v>0</v>
      </c>
      <c r="R58" s="190"/>
    </row>
    <row r="59" spans="1:18">
      <c r="A59" s="308" t="str">
        <f t="shared" ca="1" si="7"/>
        <v xml:space="preserve"> </v>
      </c>
      <c r="B59" s="269" t="b">
        <f t="shared" si="2"/>
        <v>0</v>
      </c>
      <c r="C59" s="207" t="str">
        <f t="shared" ca="1" si="0"/>
        <v xml:space="preserve"> </v>
      </c>
      <c r="D59" s="207" t="b">
        <f t="shared" si="16"/>
        <v>0</v>
      </c>
      <c r="E59" s="207" t="s">
        <v>290</v>
      </c>
      <c r="F59" s="207" t="s">
        <v>290</v>
      </c>
      <c r="G59" s="208" t="s">
        <v>290</v>
      </c>
      <c r="H59" s="209" t="s">
        <v>290</v>
      </c>
      <c r="I59" s="210" t="str">
        <f t="shared" ca="1" si="17"/>
        <v xml:space="preserve"> </v>
      </c>
      <c r="J59" s="210" t="b">
        <f t="shared" si="4"/>
        <v>0</v>
      </c>
      <c r="K59" s="210" t="str">
        <f t="shared" ca="1" si="18"/>
        <v xml:space="preserve"> </v>
      </c>
      <c r="L59" s="210" t="b">
        <f t="shared" si="6"/>
        <v>0</v>
      </c>
      <c r="M59" s="335">
        <v>1431</v>
      </c>
      <c r="N59" s="330"/>
      <c r="O59" s="336" t="s">
        <v>26</v>
      </c>
      <c r="P59" s="330" t="s">
        <v>12</v>
      </c>
      <c r="Q59" s="189">
        <f t="shared" si="19"/>
        <v>0</v>
      </c>
      <c r="R59" s="190"/>
    </row>
    <row r="60" spans="1:18">
      <c r="A60" s="308" t="str">
        <f t="shared" ca="1" si="7"/>
        <v xml:space="preserve"> </v>
      </c>
      <c r="B60" s="269" t="b">
        <f t="shared" si="2"/>
        <v>0</v>
      </c>
      <c r="C60" s="207" t="str">
        <f t="shared" ca="1" si="0"/>
        <v xml:space="preserve"> </v>
      </c>
      <c r="D60" s="207" t="b">
        <f t="shared" si="16"/>
        <v>0</v>
      </c>
      <c r="E60" s="207" t="s">
        <v>290</v>
      </c>
      <c r="F60" s="207" t="s">
        <v>290</v>
      </c>
      <c r="G60" s="208" t="s">
        <v>290</v>
      </c>
      <c r="H60" s="209" t="s">
        <v>290</v>
      </c>
      <c r="I60" s="210" t="str">
        <f t="shared" ca="1" si="17"/>
        <v xml:space="preserve"> </v>
      </c>
      <c r="J60" s="210" t="b">
        <f t="shared" si="4"/>
        <v>0</v>
      </c>
      <c r="K60" s="210" t="str">
        <f t="shared" ca="1" si="18"/>
        <v xml:space="preserve"> </v>
      </c>
      <c r="L60" s="210" t="b">
        <f t="shared" si="6"/>
        <v>0</v>
      </c>
      <c r="M60" s="335">
        <v>1432</v>
      </c>
      <c r="N60" s="330"/>
      <c r="O60" s="337" t="s">
        <v>319</v>
      </c>
      <c r="P60" s="330" t="s">
        <v>15</v>
      </c>
      <c r="Q60" s="189">
        <f t="shared" si="19"/>
        <v>0</v>
      </c>
      <c r="R60" s="190"/>
    </row>
    <row r="61" spans="1:18">
      <c r="A61" s="308" t="str">
        <f t="shared" ca="1" si="7"/>
        <v xml:space="preserve"> </v>
      </c>
      <c r="B61" s="269" t="b">
        <f t="shared" si="2"/>
        <v>0</v>
      </c>
      <c r="C61" s="207" t="str">
        <f t="shared" ca="1" si="0"/>
        <v xml:space="preserve"> </v>
      </c>
      <c r="D61" s="207" t="b">
        <f t="shared" si="16"/>
        <v>0</v>
      </c>
      <c r="E61" s="207" t="s">
        <v>290</v>
      </c>
      <c r="F61" s="207" t="s">
        <v>290</v>
      </c>
      <c r="G61" s="208" t="s">
        <v>290</v>
      </c>
      <c r="H61" s="209" t="s">
        <v>290</v>
      </c>
      <c r="I61" s="210" t="str">
        <f t="shared" ca="1" si="17"/>
        <v xml:space="preserve"> </v>
      </c>
      <c r="J61" s="210" t="b">
        <f t="shared" si="4"/>
        <v>0</v>
      </c>
      <c r="K61" s="210" t="str">
        <f t="shared" ca="1" si="18"/>
        <v xml:space="preserve"> </v>
      </c>
      <c r="L61" s="210" t="b">
        <f t="shared" si="6"/>
        <v>0</v>
      </c>
      <c r="M61" s="335">
        <v>1433</v>
      </c>
      <c r="N61" s="330"/>
      <c r="O61" s="337" t="s">
        <v>320</v>
      </c>
      <c r="P61" s="330" t="s">
        <v>15</v>
      </c>
      <c r="Q61" s="189">
        <f t="shared" si="19"/>
        <v>0</v>
      </c>
      <c r="R61" s="190"/>
    </row>
    <row r="62" spans="1:18">
      <c r="A62" s="308" t="str">
        <f t="shared" ca="1" si="7"/>
        <v xml:space="preserve"> </v>
      </c>
      <c r="B62" s="269" t="b">
        <f t="shared" si="2"/>
        <v>0</v>
      </c>
      <c r="C62" s="207" t="str">
        <f t="shared" ca="1" si="0"/>
        <v xml:space="preserve"> </v>
      </c>
      <c r="D62" s="207" t="b">
        <f t="shared" si="16"/>
        <v>0</v>
      </c>
      <c r="E62" s="207" t="s">
        <v>290</v>
      </c>
      <c r="F62" s="207" t="s">
        <v>290</v>
      </c>
      <c r="G62" s="208" t="s">
        <v>290</v>
      </c>
      <c r="H62" s="209" t="s">
        <v>290</v>
      </c>
      <c r="I62" s="210" t="str">
        <f t="shared" ca="1" si="17"/>
        <v xml:space="preserve"> </v>
      </c>
      <c r="J62" s="210" t="b">
        <f t="shared" si="4"/>
        <v>0</v>
      </c>
      <c r="K62" s="210" t="str">
        <f t="shared" ca="1" si="18"/>
        <v xml:space="preserve"> </v>
      </c>
      <c r="L62" s="210" t="b">
        <f t="shared" si="6"/>
        <v>0</v>
      </c>
      <c r="M62" s="335">
        <v>1441</v>
      </c>
      <c r="N62" s="330"/>
      <c r="O62" s="336" t="s">
        <v>211</v>
      </c>
      <c r="P62" s="330" t="s">
        <v>12</v>
      </c>
      <c r="Q62" s="189">
        <f t="shared" si="19"/>
        <v>0</v>
      </c>
      <c r="R62" s="190"/>
    </row>
    <row r="63" spans="1:18">
      <c r="A63" s="308" t="str">
        <f t="shared" ca="1" si="7"/>
        <v xml:space="preserve"> </v>
      </c>
      <c r="B63" s="269" t="b">
        <f t="shared" si="2"/>
        <v>0</v>
      </c>
      <c r="C63" s="207" t="str">
        <f t="shared" ca="1" si="0"/>
        <v xml:space="preserve"> </v>
      </c>
      <c r="D63" s="207" t="b">
        <f t="shared" si="16"/>
        <v>0</v>
      </c>
      <c r="E63" s="207" t="s">
        <v>290</v>
      </c>
      <c r="F63" s="207" t="s">
        <v>290</v>
      </c>
      <c r="G63" s="208" t="s">
        <v>290</v>
      </c>
      <c r="H63" s="209" t="s">
        <v>290</v>
      </c>
      <c r="I63" s="210" t="str">
        <f t="shared" ca="1" si="17"/>
        <v xml:space="preserve"> </v>
      </c>
      <c r="J63" s="210" t="b">
        <f t="shared" si="4"/>
        <v>0</v>
      </c>
      <c r="K63" s="210" t="str">
        <f t="shared" ca="1" si="18"/>
        <v xml:space="preserve"> </v>
      </c>
      <c r="L63" s="210" t="b">
        <f t="shared" si="6"/>
        <v>0</v>
      </c>
      <c r="M63" s="335">
        <v>1442</v>
      </c>
      <c r="N63" s="330"/>
      <c r="O63" s="338" t="s">
        <v>313</v>
      </c>
      <c r="P63" s="330" t="s">
        <v>15</v>
      </c>
      <c r="Q63" s="189">
        <f t="shared" si="19"/>
        <v>0</v>
      </c>
      <c r="R63" s="190"/>
    </row>
    <row r="64" spans="1:18">
      <c r="A64" s="308" t="str">
        <f t="shared" ca="1" si="7"/>
        <v xml:space="preserve"> </v>
      </c>
      <c r="B64" s="269" t="b">
        <f t="shared" si="2"/>
        <v>0</v>
      </c>
      <c r="C64" s="207" t="str">
        <f t="shared" ca="1" si="0"/>
        <v xml:space="preserve"> </v>
      </c>
      <c r="D64" s="207" t="b">
        <f t="shared" si="16"/>
        <v>0</v>
      </c>
      <c r="E64" s="207" t="s">
        <v>290</v>
      </c>
      <c r="F64" s="207" t="s">
        <v>290</v>
      </c>
      <c r="G64" s="208" t="s">
        <v>290</v>
      </c>
      <c r="H64" s="209" t="s">
        <v>290</v>
      </c>
      <c r="I64" s="210" t="str">
        <f t="shared" ca="1" si="17"/>
        <v xml:space="preserve"> </v>
      </c>
      <c r="J64" s="210" t="b">
        <f t="shared" si="4"/>
        <v>0</v>
      </c>
      <c r="K64" s="210" t="str">
        <f t="shared" ca="1" si="18"/>
        <v xml:space="preserve"> </v>
      </c>
      <c r="L64" s="210" t="b">
        <f t="shared" si="6"/>
        <v>0</v>
      </c>
      <c r="M64" s="335">
        <v>1443</v>
      </c>
      <c r="N64" s="330"/>
      <c r="O64" s="338" t="s">
        <v>321</v>
      </c>
      <c r="P64" s="330" t="s">
        <v>15</v>
      </c>
      <c r="Q64" s="189">
        <f t="shared" si="19"/>
        <v>0</v>
      </c>
      <c r="R64" s="190"/>
    </row>
    <row r="65" spans="1:18">
      <c r="A65" s="308" t="str">
        <f t="shared" ca="1" si="7"/>
        <v xml:space="preserve"> </v>
      </c>
      <c r="B65" s="269" t="b">
        <f t="shared" si="2"/>
        <v>0</v>
      </c>
      <c r="C65" s="207" t="str">
        <f t="shared" ca="1" si="0"/>
        <v xml:space="preserve"> </v>
      </c>
      <c r="D65" s="207" t="b">
        <f t="shared" si="16"/>
        <v>0</v>
      </c>
      <c r="E65" s="207" t="s">
        <v>290</v>
      </c>
      <c r="F65" s="207" t="s">
        <v>290</v>
      </c>
      <c r="G65" s="208" t="s">
        <v>290</v>
      </c>
      <c r="H65" s="209" t="s">
        <v>290</v>
      </c>
      <c r="I65" s="210" t="str">
        <f t="shared" ca="1" si="17"/>
        <v xml:space="preserve"> </v>
      </c>
      <c r="J65" s="210" t="b">
        <f t="shared" si="4"/>
        <v>0</v>
      </c>
      <c r="K65" s="210" t="str">
        <f t="shared" ca="1" si="18"/>
        <v xml:space="preserve"> </v>
      </c>
      <c r="L65" s="210" t="b">
        <f t="shared" si="6"/>
        <v>0</v>
      </c>
      <c r="M65" s="335">
        <v>1451</v>
      </c>
      <c r="N65" s="330"/>
      <c r="O65" s="336" t="s">
        <v>27</v>
      </c>
      <c r="P65" s="330" t="s">
        <v>12</v>
      </c>
      <c r="Q65" s="189">
        <f t="shared" si="19"/>
        <v>0</v>
      </c>
      <c r="R65" s="190"/>
    </row>
    <row r="66" spans="1:18">
      <c r="A66" s="308" t="str">
        <f t="shared" ca="1" si="7"/>
        <v xml:space="preserve"> </v>
      </c>
      <c r="B66" s="269" t="b">
        <f t="shared" si="2"/>
        <v>0</v>
      </c>
      <c r="C66" s="207" t="str">
        <f t="shared" ca="1" si="0"/>
        <v xml:space="preserve"> </v>
      </c>
      <c r="D66" s="207" t="b">
        <f t="shared" si="16"/>
        <v>0</v>
      </c>
      <c r="E66" s="207" t="s">
        <v>290</v>
      </c>
      <c r="F66" s="207" t="s">
        <v>290</v>
      </c>
      <c r="G66" s="208" t="s">
        <v>290</v>
      </c>
      <c r="H66" s="209" t="s">
        <v>290</v>
      </c>
      <c r="I66" s="210" t="str">
        <f t="shared" ca="1" si="17"/>
        <v xml:space="preserve"> </v>
      </c>
      <c r="J66" s="210" t="b">
        <f t="shared" si="4"/>
        <v>0</v>
      </c>
      <c r="K66" s="210" t="str">
        <f t="shared" ca="1" si="18"/>
        <v xml:space="preserve"> </v>
      </c>
      <c r="L66" s="210" t="b">
        <f t="shared" si="6"/>
        <v>0</v>
      </c>
      <c r="M66" s="335">
        <v>1452</v>
      </c>
      <c r="N66" s="330"/>
      <c r="O66" s="338" t="s">
        <v>322</v>
      </c>
      <c r="P66" s="330" t="s">
        <v>15</v>
      </c>
      <c r="Q66" s="189">
        <f t="shared" si="19"/>
        <v>0</v>
      </c>
      <c r="R66" s="190"/>
    </row>
    <row r="67" spans="1:18">
      <c r="A67" s="308" t="str">
        <f t="shared" ca="1" si="7"/>
        <v xml:space="preserve"> </v>
      </c>
      <c r="B67" s="269" t="b">
        <f t="shared" si="2"/>
        <v>0</v>
      </c>
      <c r="C67" s="207" t="str">
        <f t="shared" ca="1" si="0"/>
        <v xml:space="preserve"> </v>
      </c>
      <c r="D67" s="207" t="b">
        <f t="shared" si="16"/>
        <v>0</v>
      </c>
      <c r="E67" s="207" t="s">
        <v>290</v>
      </c>
      <c r="F67" s="207" t="s">
        <v>290</v>
      </c>
      <c r="G67" s="208" t="s">
        <v>290</v>
      </c>
      <c r="H67" s="209" t="s">
        <v>290</v>
      </c>
      <c r="I67" s="210" t="str">
        <f t="shared" ca="1" si="17"/>
        <v xml:space="preserve"> </v>
      </c>
      <c r="J67" s="210" t="b">
        <f t="shared" si="4"/>
        <v>0</v>
      </c>
      <c r="K67" s="210" t="str">
        <f t="shared" ca="1" si="18"/>
        <v xml:space="preserve"> </v>
      </c>
      <c r="L67" s="210" t="b">
        <f t="shared" si="6"/>
        <v>0</v>
      </c>
      <c r="M67" s="335">
        <v>1453</v>
      </c>
      <c r="N67" s="330"/>
      <c r="O67" s="338" t="s">
        <v>323</v>
      </c>
      <c r="P67" s="330" t="s">
        <v>15</v>
      </c>
      <c r="Q67" s="189">
        <f t="shared" si="19"/>
        <v>0</v>
      </c>
      <c r="R67" s="190"/>
    </row>
    <row r="68" spans="1:18">
      <c r="A68" s="308">
        <f t="shared" ca="1" si="7"/>
        <v>11</v>
      </c>
      <c r="B68" s="269" t="b">
        <f t="shared" si="2"/>
        <v>1</v>
      </c>
      <c r="C68" s="207" t="str">
        <f t="shared" ca="1" si="0"/>
        <v xml:space="preserve"> </v>
      </c>
      <c r="D68" s="207" t="b">
        <f t="shared" si="16"/>
        <v>0</v>
      </c>
      <c r="E68" s="207" t="s">
        <v>290</v>
      </c>
      <c r="F68" s="207" t="s">
        <v>290</v>
      </c>
      <c r="G68" s="208" t="s">
        <v>290</v>
      </c>
      <c r="H68" s="209" t="s">
        <v>290</v>
      </c>
      <c r="I68" s="210" t="str">
        <f t="shared" ca="1" si="17"/>
        <v xml:space="preserve"> </v>
      </c>
      <c r="J68" s="210" t="b">
        <f t="shared" si="4"/>
        <v>0</v>
      </c>
      <c r="K68" s="210" t="str">
        <f t="shared" ca="1" si="18"/>
        <v xml:space="preserve"> </v>
      </c>
      <c r="L68" s="210" t="b">
        <f t="shared" si="6"/>
        <v>0</v>
      </c>
      <c r="M68" s="335">
        <v>1461</v>
      </c>
      <c r="N68" s="330" t="s">
        <v>268</v>
      </c>
      <c r="O68" s="336" t="s">
        <v>28</v>
      </c>
      <c r="P68" s="330" t="s">
        <v>12</v>
      </c>
      <c r="Q68" s="189">
        <f t="shared" si="19"/>
        <v>0</v>
      </c>
      <c r="R68" s="190"/>
    </row>
    <row r="69" spans="1:18">
      <c r="A69" s="308">
        <f t="shared" ca="1" si="7"/>
        <v>12</v>
      </c>
      <c r="B69" s="269" t="b">
        <f t="shared" ref="B69:B132" si="20">N69="Y"</f>
        <v>1</v>
      </c>
      <c r="C69" s="207" t="str">
        <f t="shared" ref="C69:C91" ca="1" si="21">IF(D69,COUNTIF(OFFSET(D69,ROW()*-1+3,,ROW()-2),TRUE)," ")</f>
        <v xml:space="preserve"> </v>
      </c>
      <c r="D69" s="207" t="b">
        <f t="shared" si="16"/>
        <v>0</v>
      </c>
      <c r="E69" s="207" t="s">
        <v>290</v>
      </c>
      <c r="F69" s="207" t="s">
        <v>290</v>
      </c>
      <c r="G69" s="208" t="s">
        <v>290</v>
      </c>
      <c r="H69" s="209" t="s">
        <v>290</v>
      </c>
      <c r="I69" s="210" t="str">
        <f t="shared" ca="1" si="17"/>
        <v xml:space="preserve"> </v>
      </c>
      <c r="J69" s="210" t="b">
        <f t="shared" si="4"/>
        <v>0</v>
      </c>
      <c r="K69" s="210" t="str">
        <f t="shared" ca="1" si="18"/>
        <v xml:space="preserve"> </v>
      </c>
      <c r="L69" s="210" t="b">
        <f t="shared" si="6"/>
        <v>0</v>
      </c>
      <c r="M69" s="335">
        <v>1462</v>
      </c>
      <c r="N69" s="330" t="s">
        <v>268</v>
      </c>
      <c r="O69" s="337" t="s">
        <v>324</v>
      </c>
      <c r="P69" s="330" t="s">
        <v>15</v>
      </c>
      <c r="Q69" s="189">
        <f t="shared" si="19"/>
        <v>0</v>
      </c>
      <c r="R69" s="190"/>
    </row>
    <row r="70" spans="1:18">
      <c r="A70" s="308" t="str">
        <f t="shared" ref="A70:A133" ca="1" si="22">IF(B70,COUNTIF(OFFSET(B70,ROW()*-1+3,,ROW()-2),TRUE)," ")</f>
        <v xml:space="preserve"> </v>
      </c>
      <c r="B70" s="269" t="b">
        <f t="shared" si="20"/>
        <v>0</v>
      </c>
      <c r="C70" s="207" t="str">
        <f t="shared" ca="1" si="21"/>
        <v xml:space="preserve"> </v>
      </c>
      <c r="D70" s="207" t="b">
        <f t="shared" si="16"/>
        <v>0</v>
      </c>
      <c r="E70" s="207" t="s">
        <v>290</v>
      </c>
      <c r="F70" s="207" t="s">
        <v>290</v>
      </c>
      <c r="G70" s="208" t="s">
        <v>290</v>
      </c>
      <c r="H70" s="209" t="s">
        <v>290</v>
      </c>
      <c r="I70" s="210" t="str">
        <f t="shared" ca="1" si="17"/>
        <v xml:space="preserve"> </v>
      </c>
      <c r="J70" s="210" t="b">
        <f t="shared" ref="J70:J134" si="23">AND(P70="借",Q70&lt;&gt;0)</f>
        <v>0</v>
      </c>
      <c r="K70" s="210" t="str">
        <f t="shared" ca="1" si="18"/>
        <v xml:space="preserve"> </v>
      </c>
      <c r="L70" s="210" t="b">
        <f t="shared" ref="L70:L134" si="24">AND(P70="貸",Q70&lt;&gt;0)</f>
        <v>0</v>
      </c>
      <c r="M70" s="335">
        <v>1463</v>
      </c>
      <c r="N70" s="330"/>
      <c r="O70" s="337" t="s">
        <v>325</v>
      </c>
      <c r="P70" s="330" t="s">
        <v>15</v>
      </c>
      <c r="Q70" s="189">
        <f t="shared" si="19"/>
        <v>0</v>
      </c>
      <c r="R70" s="190"/>
    </row>
    <row r="71" spans="1:18">
      <c r="A71" s="308" t="str">
        <f t="shared" ca="1" si="22"/>
        <v xml:space="preserve"> </v>
      </c>
      <c r="B71" s="269" t="b">
        <f t="shared" si="20"/>
        <v>0</v>
      </c>
      <c r="C71" s="207" t="str">
        <f t="shared" ca="1" si="21"/>
        <v xml:space="preserve"> </v>
      </c>
      <c r="D71" s="207" t="b">
        <f t="shared" si="16"/>
        <v>0</v>
      </c>
      <c r="E71" s="207" t="s">
        <v>290</v>
      </c>
      <c r="F71" s="207" t="s">
        <v>290</v>
      </c>
      <c r="G71" s="208" t="s">
        <v>290</v>
      </c>
      <c r="H71" s="209" t="s">
        <v>290</v>
      </c>
      <c r="I71" s="210" t="str">
        <f t="shared" ca="1" si="17"/>
        <v xml:space="preserve"> </v>
      </c>
      <c r="J71" s="210" t="b">
        <f t="shared" si="23"/>
        <v>0</v>
      </c>
      <c r="K71" s="210" t="str">
        <f t="shared" ca="1" si="18"/>
        <v xml:space="preserve"> </v>
      </c>
      <c r="L71" s="210" t="b">
        <f t="shared" si="24"/>
        <v>0</v>
      </c>
      <c r="M71" s="335">
        <v>1470</v>
      </c>
      <c r="N71" s="330"/>
      <c r="O71" s="336" t="s">
        <v>212</v>
      </c>
      <c r="P71" s="330" t="s">
        <v>12</v>
      </c>
      <c r="Q71" s="189">
        <f t="shared" si="19"/>
        <v>0</v>
      </c>
      <c r="R71" s="190"/>
    </row>
    <row r="72" spans="1:18">
      <c r="A72" s="308" t="str">
        <f t="shared" ca="1" si="22"/>
        <v xml:space="preserve"> </v>
      </c>
      <c r="B72" s="269" t="b">
        <f t="shared" si="20"/>
        <v>0</v>
      </c>
      <c r="C72" s="207" t="str">
        <f t="shared" ca="1" si="21"/>
        <v xml:space="preserve"> </v>
      </c>
      <c r="D72" s="207" t="b">
        <f t="shared" si="16"/>
        <v>0</v>
      </c>
      <c r="E72" s="207" t="s">
        <v>290</v>
      </c>
      <c r="F72" s="207" t="s">
        <v>290</v>
      </c>
      <c r="G72" s="208" t="s">
        <v>290</v>
      </c>
      <c r="H72" s="209" t="s">
        <v>290</v>
      </c>
      <c r="I72" s="210" t="str">
        <f t="shared" ca="1" si="17"/>
        <v xml:space="preserve"> </v>
      </c>
      <c r="J72" s="210" t="b">
        <f t="shared" si="23"/>
        <v>0</v>
      </c>
      <c r="K72" s="210" t="str">
        <f t="shared" ca="1" si="18"/>
        <v xml:space="preserve"> </v>
      </c>
      <c r="L72" s="210" t="b">
        <f t="shared" si="24"/>
        <v>0</v>
      </c>
      <c r="M72" s="335">
        <v>1580</v>
      </c>
      <c r="N72" s="330"/>
      <c r="O72" s="336" t="s">
        <v>29</v>
      </c>
      <c r="P72" s="330" t="s">
        <v>12</v>
      </c>
      <c r="Q72" s="189">
        <f t="shared" si="19"/>
        <v>0</v>
      </c>
      <c r="R72" s="190"/>
    </row>
    <row r="73" spans="1:18">
      <c r="A73" s="308" t="str">
        <f t="shared" ca="1" si="22"/>
        <v xml:space="preserve"> </v>
      </c>
      <c r="B73" s="269" t="b">
        <f t="shared" si="20"/>
        <v>0</v>
      </c>
      <c r="C73" s="207" t="str">
        <f t="shared" ca="1" si="21"/>
        <v xml:space="preserve"> </v>
      </c>
      <c r="D73" s="207" t="b">
        <f t="shared" si="16"/>
        <v>0</v>
      </c>
      <c r="E73" s="207" t="s">
        <v>290</v>
      </c>
      <c r="F73" s="207" t="s">
        <v>290</v>
      </c>
      <c r="G73" s="208" t="s">
        <v>290</v>
      </c>
      <c r="H73" s="209" t="s">
        <v>290</v>
      </c>
      <c r="I73" s="210" t="str">
        <f t="shared" ca="1" si="17"/>
        <v xml:space="preserve"> </v>
      </c>
      <c r="J73" s="210" t="b">
        <f t="shared" si="23"/>
        <v>0</v>
      </c>
      <c r="K73" s="210" t="str">
        <f t="shared" ca="1" si="18"/>
        <v xml:space="preserve"> </v>
      </c>
      <c r="L73" s="210" t="b">
        <f t="shared" si="24"/>
        <v>0</v>
      </c>
      <c r="M73" s="335">
        <v>1491</v>
      </c>
      <c r="N73" s="330"/>
      <c r="O73" s="336" t="s">
        <v>30</v>
      </c>
      <c r="P73" s="330" t="s">
        <v>12</v>
      </c>
      <c r="Q73" s="189">
        <f t="shared" si="19"/>
        <v>0</v>
      </c>
      <c r="R73" s="190"/>
    </row>
    <row r="74" spans="1:18">
      <c r="A74" s="308" t="str">
        <f t="shared" ca="1" si="22"/>
        <v xml:space="preserve"> </v>
      </c>
      <c r="B74" s="269" t="b">
        <f t="shared" si="20"/>
        <v>0</v>
      </c>
      <c r="C74" s="207" t="str">
        <f t="shared" ca="1" si="21"/>
        <v xml:space="preserve"> </v>
      </c>
      <c r="D74" s="207" t="b">
        <f t="shared" si="16"/>
        <v>0</v>
      </c>
      <c r="E74" s="207" t="s">
        <v>290</v>
      </c>
      <c r="F74" s="207" t="s">
        <v>290</v>
      </c>
      <c r="G74" s="208" t="s">
        <v>290</v>
      </c>
      <c r="H74" s="209" t="s">
        <v>290</v>
      </c>
      <c r="I74" s="210" t="str">
        <f t="shared" ca="1" si="17"/>
        <v xml:space="preserve"> </v>
      </c>
      <c r="J74" s="210" t="b">
        <f t="shared" si="23"/>
        <v>0</v>
      </c>
      <c r="K74" s="210" t="str">
        <f t="shared" ca="1" si="18"/>
        <v xml:space="preserve"> </v>
      </c>
      <c r="L74" s="210" t="b">
        <f t="shared" si="24"/>
        <v>0</v>
      </c>
      <c r="M74" s="335">
        <v>1492</v>
      </c>
      <c r="N74" s="330"/>
      <c r="O74" s="337" t="s">
        <v>326</v>
      </c>
      <c r="P74" s="330" t="s">
        <v>15</v>
      </c>
      <c r="Q74" s="189">
        <f t="shared" si="19"/>
        <v>0</v>
      </c>
      <c r="R74" s="190"/>
    </row>
    <row r="75" spans="1:18">
      <c r="A75" s="308" t="str">
        <f t="shared" ca="1" si="22"/>
        <v xml:space="preserve"> </v>
      </c>
      <c r="B75" s="269" t="b">
        <f t="shared" si="20"/>
        <v>0</v>
      </c>
      <c r="C75" s="207" t="str">
        <f t="shared" ca="1" si="21"/>
        <v xml:space="preserve"> </v>
      </c>
      <c r="D75" s="207" t="b">
        <f t="shared" si="16"/>
        <v>0</v>
      </c>
      <c r="E75" s="207" t="s">
        <v>290</v>
      </c>
      <c r="F75" s="207" t="s">
        <v>290</v>
      </c>
      <c r="G75" s="208" t="s">
        <v>290</v>
      </c>
      <c r="H75" s="209" t="s">
        <v>290</v>
      </c>
      <c r="I75" s="210" t="str">
        <f t="shared" ca="1" si="17"/>
        <v xml:space="preserve"> </v>
      </c>
      <c r="J75" s="210" t="b">
        <f t="shared" si="23"/>
        <v>0</v>
      </c>
      <c r="K75" s="210" t="str">
        <f t="shared" ca="1" si="18"/>
        <v xml:space="preserve"> </v>
      </c>
      <c r="L75" s="210" t="b">
        <f t="shared" si="24"/>
        <v>0</v>
      </c>
      <c r="M75" s="335">
        <v>1493</v>
      </c>
      <c r="N75" s="330"/>
      <c r="O75" s="337" t="s">
        <v>327</v>
      </c>
      <c r="P75" s="330" t="s">
        <v>15</v>
      </c>
      <c r="Q75" s="189">
        <f t="shared" si="19"/>
        <v>0</v>
      </c>
      <c r="R75" s="190"/>
    </row>
    <row r="76" spans="1:18">
      <c r="A76" s="308" t="str">
        <f t="shared" ca="1" si="22"/>
        <v xml:space="preserve"> </v>
      </c>
      <c r="B76" s="269" t="b">
        <f t="shared" si="20"/>
        <v>0</v>
      </c>
      <c r="C76" s="207" t="str">
        <f t="shared" ca="1" si="21"/>
        <v xml:space="preserve"> </v>
      </c>
      <c r="D76" s="207" t="b">
        <f t="shared" si="16"/>
        <v>0</v>
      </c>
      <c r="E76" s="207" t="s">
        <v>290</v>
      </c>
      <c r="F76" s="207" t="s">
        <v>290</v>
      </c>
      <c r="G76" s="208" t="s">
        <v>290</v>
      </c>
      <c r="H76" s="209" t="s">
        <v>290</v>
      </c>
      <c r="I76" s="210" t="str">
        <f t="shared" ca="1" si="17"/>
        <v xml:space="preserve"> </v>
      </c>
      <c r="J76" s="210" t="b">
        <f t="shared" si="23"/>
        <v>0</v>
      </c>
      <c r="K76" s="210" t="str">
        <f t="shared" ca="1" si="18"/>
        <v xml:space="preserve"> </v>
      </c>
      <c r="L76" s="210" t="b">
        <f t="shared" si="24"/>
        <v>0</v>
      </c>
      <c r="M76" s="335">
        <v>1541</v>
      </c>
      <c r="N76" s="330"/>
      <c r="O76" s="336" t="s">
        <v>213</v>
      </c>
      <c r="P76" s="330" t="s">
        <v>12</v>
      </c>
      <c r="Q76" s="189">
        <f t="shared" si="19"/>
        <v>0</v>
      </c>
      <c r="R76" s="190"/>
    </row>
    <row r="77" spans="1:18">
      <c r="A77" s="308" t="str">
        <f t="shared" ca="1" si="22"/>
        <v xml:space="preserve"> </v>
      </c>
      <c r="B77" s="269" t="b">
        <f t="shared" si="20"/>
        <v>0</v>
      </c>
      <c r="C77" s="207" t="str">
        <f t="shared" ca="1" si="21"/>
        <v xml:space="preserve"> </v>
      </c>
      <c r="D77" s="207" t="b">
        <f t="shared" si="16"/>
        <v>0</v>
      </c>
      <c r="E77" s="207" t="s">
        <v>290</v>
      </c>
      <c r="F77" s="207" t="s">
        <v>290</v>
      </c>
      <c r="G77" s="208" t="s">
        <v>290</v>
      </c>
      <c r="H77" s="209" t="s">
        <v>290</v>
      </c>
      <c r="I77" s="210" t="str">
        <f t="shared" ca="1" si="17"/>
        <v xml:space="preserve"> </v>
      </c>
      <c r="J77" s="210" t="b">
        <f t="shared" si="23"/>
        <v>0</v>
      </c>
      <c r="K77" s="210" t="str">
        <f t="shared" ca="1" si="18"/>
        <v xml:space="preserve"> </v>
      </c>
      <c r="L77" s="210" t="b">
        <f t="shared" si="24"/>
        <v>0</v>
      </c>
      <c r="M77" s="335">
        <v>1542</v>
      </c>
      <c r="N77" s="330"/>
      <c r="O77" s="337" t="s">
        <v>328</v>
      </c>
      <c r="P77" s="330" t="s">
        <v>15</v>
      </c>
      <c r="Q77" s="189">
        <f t="shared" si="19"/>
        <v>0</v>
      </c>
      <c r="R77" s="190"/>
    </row>
    <row r="78" spans="1:18">
      <c r="A78" s="308" t="str">
        <f t="shared" ca="1" si="22"/>
        <v xml:space="preserve"> </v>
      </c>
      <c r="B78" s="269" t="b">
        <f t="shared" si="20"/>
        <v>0</v>
      </c>
      <c r="C78" s="207" t="str">
        <f t="shared" ca="1" si="21"/>
        <v xml:space="preserve"> </v>
      </c>
      <c r="D78" s="207" t="b">
        <f t="shared" si="16"/>
        <v>0</v>
      </c>
      <c r="E78" s="207" t="s">
        <v>290</v>
      </c>
      <c r="F78" s="207" t="s">
        <v>290</v>
      </c>
      <c r="G78" s="208" t="s">
        <v>290</v>
      </c>
      <c r="H78" s="209" t="s">
        <v>290</v>
      </c>
      <c r="I78" s="210" t="str">
        <f t="shared" ca="1" si="17"/>
        <v xml:space="preserve"> </v>
      </c>
      <c r="J78" s="210" t="b">
        <f t="shared" si="23"/>
        <v>0</v>
      </c>
      <c r="K78" s="210" t="str">
        <f t="shared" ca="1" si="18"/>
        <v xml:space="preserve"> </v>
      </c>
      <c r="L78" s="210" t="b">
        <f t="shared" si="24"/>
        <v>0</v>
      </c>
      <c r="M78" s="335">
        <v>1421</v>
      </c>
      <c r="N78" s="330"/>
      <c r="O78" s="336" t="s">
        <v>214</v>
      </c>
      <c r="P78" s="330" t="s">
        <v>12</v>
      </c>
      <c r="Q78" s="189">
        <f t="shared" si="19"/>
        <v>0</v>
      </c>
      <c r="R78" s="190"/>
    </row>
    <row r="79" spans="1:18">
      <c r="A79" s="308" t="str">
        <f t="shared" ca="1" si="22"/>
        <v xml:space="preserve"> </v>
      </c>
      <c r="B79" s="269" t="b">
        <f t="shared" si="20"/>
        <v>0</v>
      </c>
      <c r="C79" s="207" t="str">
        <f t="shared" ca="1" si="21"/>
        <v xml:space="preserve"> </v>
      </c>
      <c r="D79" s="207" t="b">
        <f t="shared" si="16"/>
        <v>0</v>
      </c>
      <c r="E79" s="207" t="s">
        <v>290</v>
      </c>
      <c r="F79" s="207" t="s">
        <v>290</v>
      </c>
      <c r="G79" s="208" t="s">
        <v>290</v>
      </c>
      <c r="H79" s="209" t="s">
        <v>290</v>
      </c>
      <c r="I79" s="210" t="str">
        <f t="shared" ca="1" si="17"/>
        <v xml:space="preserve"> </v>
      </c>
      <c r="J79" s="210" t="b">
        <f t="shared" si="23"/>
        <v>0</v>
      </c>
      <c r="K79" s="210" t="str">
        <f t="shared" ca="1" si="18"/>
        <v xml:space="preserve"> </v>
      </c>
      <c r="L79" s="210" t="b">
        <f t="shared" si="24"/>
        <v>0</v>
      </c>
      <c r="M79" s="335">
        <v>1422</v>
      </c>
      <c r="N79" s="330"/>
      <c r="O79" s="337" t="s">
        <v>329</v>
      </c>
      <c r="P79" s="330" t="s">
        <v>15</v>
      </c>
      <c r="Q79" s="189">
        <f t="shared" si="19"/>
        <v>0</v>
      </c>
      <c r="R79" s="190"/>
    </row>
    <row r="80" spans="1:18">
      <c r="A80" s="308" t="str">
        <f t="shared" ca="1" si="22"/>
        <v xml:space="preserve"> </v>
      </c>
      <c r="B80" s="269" t="b">
        <f t="shared" si="20"/>
        <v>0</v>
      </c>
      <c r="C80" s="207" t="str">
        <f t="shared" ca="1" si="21"/>
        <v xml:space="preserve"> </v>
      </c>
      <c r="D80" s="207" t="b">
        <f t="shared" si="16"/>
        <v>0</v>
      </c>
      <c r="E80" s="207" t="s">
        <v>290</v>
      </c>
      <c r="F80" s="207" t="s">
        <v>290</v>
      </c>
      <c r="G80" s="208" t="s">
        <v>290</v>
      </c>
      <c r="H80" s="209" t="s">
        <v>290</v>
      </c>
      <c r="I80" s="210" t="str">
        <f t="shared" ca="1" si="17"/>
        <v xml:space="preserve"> </v>
      </c>
      <c r="J80" s="210" t="b">
        <f t="shared" si="23"/>
        <v>0</v>
      </c>
      <c r="K80" s="210" t="str">
        <f t="shared" ca="1" si="18"/>
        <v xml:space="preserve"> </v>
      </c>
      <c r="L80" s="210" t="b">
        <f t="shared" si="24"/>
        <v>0</v>
      </c>
      <c r="M80" s="335">
        <v>1551</v>
      </c>
      <c r="N80" s="330"/>
      <c r="O80" s="336" t="s">
        <v>215</v>
      </c>
      <c r="P80" s="330" t="s">
        <v>12</v>
      </c>
      <c r="Q80" s="189">
        <f t="shared" si="19"/>
        <v>0</v>
      </c>
      <c r="R80" s="190"/>
    </row>
    <row r="81" spans="1:18">
      <c r="A81" s="308" t="str">
        <f t="shared" ca="1" si="22"/>
        <v xml:space="preserve"> </v>
      </c>
      <c r="B81" s="269" t="b">
        <f t="shared" si="20"/>
        <v>0</v>
      </c>
      <c r="C81" s="207" t="str">
        <f t="shared" ca="1" si="21"/>
        <v xml:space="preserve"> </v>
      </c>
      <c r="D81" s="207" t="b">
        <f t="shared" si="16"/>
        <v>0</v>
      </c>
      <c r="E81" s="207" t="s">
        <v>290</v>
      </c>
      <c r="F81" s="207" t="s">
        <v>290</v>
      </c>
      <c r="G81" s="208" t="s">
        <v>290</v>
      </c>
      <c r="H81" s="209" t="s">
        <v>290</v>
      </c>
      <c r="I81" s="210" t="str">
        <f t="shared" ca="1" si="17"/>
        <v xml:space="preserve"> </v>
      </c>
      <c r="J81" s="210" t="b">
        <f t="shared" si="23"/>
        <v>0</v>
      </c>
      <c r="K81" s="210" t="str">
        <f t="shared" ca="1" si="18"/>
        <v xml:space="preserve"> </v>
      </c>
      <c r="L81" s="210" t="b">
        <f t="shared" si="24"/>
        <v>0</v>
      </c>
      <c r="M81" s="335">
        <v>1552</v>
      </c>
      <c r="N81" s="330"/>
      <c r="O81" s="337" t="s">
        <v>330</v>
      </c>
      <c r="P81" s="330" t="s">
        <v>15</v>
      </c>
      <c r="Q81" s="189">
        <f t="shared" si="19"/>
        <v>0</v>
      </c>
      <c r="R81" s="190"/>
    </row>
    <row r="82" spans="1:18">
      <c r="A82" s="308" t="str">
        <f t="shared" ca="1" si="22"/>
        <v xml:space="preserve"> </v>
      </c>
      <c r="B82" s="269" t="b">
        <f t="shared" si="20"/>
        <v>0</v>
      </c>
      <c r="C82" s="207" t="str">
        <f t="shared" ca="1" si="21"/>
        <v xml:space="preserve"> </v>
      </c>
      <c r="D82" s="207" t="b">
        <f t="shared" si="16"/>
        <v>0</v>
      </c>
      <c r="E82" s="207" t="s">
        <v>290</v>
      </c>
      <c r="F82" s="207" t="s">
        <v>290</v>
      </c>
      <c r="G82" s="208" t="s">
        <v>290</v>
      </c>
      <c r="H82" s="209" t="s">
        <v>290</v>
      </c>
      <c r="I82" s="210" t="str">
        <f t="shared" ca="1" si="17"/>
        <v xml:space="preserve"> </v>
      </c>
      <c r="J82" s="210" t="b">
        <f t="shared" si="23"/>
        <v>0</v>
      </c>
      <c r="K82" s="210" t="str">
        <f t="shared" ca="1" si="18"/>
        <v xml:space="preserve"> </v>
      </c>
      <c r="L82" s="210" t="b">
        <f t="shared" si="24"/>
        <v>0</v>
      </c>
      <c r="M82" s="335">
        <v>1553</v>
      </c>
      <c r="N82" s="330"/>
      <c r="O82" s="337" t="s">
        <v>331</v>
      </c>
      <c r="P82" s="330" t="s">
        <v>15</v>
      </c>
      <c r="Q82" s="189">
        <f t="shared" si="19"/>
        <v>0</v>
      </c>
      <c r="R82" s="190"/>
    </row>
    <row r="83" spans="1:18">
      <c r="A83" s="308" t="str">
        <f t="shared" ca="1" si="22"/>
        <v xml:space="preserve"> </v>
      </c>
      <c r="B83" s="269" t="b">
        <f t="shared" si="20"/>
        <v>0</v>
      </c>
      <c r="C83" s="207" t="str">
        <f t="shared" ca="1" si="21"/>
        <v xml:space="preserve"> </v>
      </c>
      <c r="D83" s="207" t="b">
        <f t="shared" si="16"/>
        <v>0</v>
      </c>
      <c r="E83" s="207" t="s">
        <v>290</v>
      </c>
      <c r="F83" s="207" t="s">
        <v>290</v>
      </c>
      <c r="G83" s="208" t="s">
        <v>290</v>
      </c>
      <c r="H83" s="209" t="s">
        <v>290</v>
      </c>
      <c r="I83" s="210" t="str">
        <f t="shared" ca="1" si="17"/>
        <v xml:space="preserve"> </v>
      </c>
      <c r="J83" s="210" t="b">
        <f t="shared" si="23"/>
        <v>0</v>
      </c>
      <c r="K83" s="210" t="str">
        <f t="shared" ca="1" si="18"/>
        <v xml:space="preserve"> </v>
      </c>
      <c r="L83" s="210" t="b">
        <f t="shared" si="24"/>
        <v>0</v>
      </c>
      <c r="M83" s="335">
        <v>1510</v>
      </c>
      <c r="N83" s="330"/>
      <c r="O83" s="336" t="s">
        <v>129</v>
      </c>
      <c r="P83" s="330" t="s">
        <v>12</v>
      </c>
      <c r="Q83" s="189">
        <f t="shared" si="19"/>
        <v>0</v>
      </c>
      <c r="R83" s="190"/>
    </row>
    <row r="84" spans="1:18">
      <c r="A84" s="308" t="str">
        <f t="shared" ca="1" si="22"/>
        <v xml:space="preserve"> </v>
      </c>
      <c r="B84" s="269" t="b">
        <f t="shared" si="20"/>
        <v>0</v>
      </c>
      <c r="C84" s="207" t="str">
        <f t="shared" ca="1" si="21"/>
        <v xml:space="preserve"> </v>
      </c>
      <c r="D84" s="207" t="b">
        <f t="shared" si="16"/>
        <v>0</v>
      </c>
      <c r="E84" s="207" t="s">
        <v>290</v>
      </c>
      <c r="F84" s="207" t="s">
        <v>290</v>
      </c>
      <c r="G84" s="208" t="s">
        <v>290</v>
      </c>
      <c r="H84" s="209" t="s">
        <v>290</v>
      </c>
      <c r="I84" s="210" t="str">
        <f t="shared" ca="1" si="17"/>
        <v xml:space="preserve"> </v>
      </c>
      <c r="J84" s="210" t="b">
        <f t="shared" si="23"/>
        <v>0</v>
      </c>
      <c r="K84" s="210" t="str">
        <f t="shared" ca="1" si="18"/>
        <v xml:space="preserve"> </v>
      </c>
      <c r="L84" s="210" t="b">
        <f t="shared" si="24"/>
        <v>0</v>
      </c>
      <c r="M84" s="335">
        <v>1511</v>
      </c>
      <c r="N84" s="330"/>
      <c r="O84" s="337" t="s">
        <v>332</v>
      </c>
      <c r="P84" s="330" t="s">
        <v>15</v>
      </c>
      <c r="Q84" s="189">
        <f t="shared" si="19"/>
        <v>0</v>
      </c>
      <c r="R84" s="190"/>
    </row>
    <row r="85" spans="1:18">
      <c r="A85" s="308" t="str">
        <f t="shared" ca="1" si="22"/>
        <v xml:space="preserve"> </v>
      </c>
      <c r="B85" s="269" t="b">
        <f t="shared" si="20"/>
        <v>0</v>
      </c>
      <c r="C85" s="207" t="str">
        <f t="shared" ca="1" si="21"/>
        <v xml:space="preserve"> </v>
      </c>
      <c r="D85" s="207" t="b">
        <f t="shared" si="16"/>
        <v>0</v>
      </c>
      <c r="E85" s="207" t="s">
        <v>290</v>
      </c>
      <c r="F85" s="207" t="s">
        <v>290</v>
      </c>
      <c r="G85" s="208" t="s">
        <v>290</v>
      </c>
      <c r="H85" s="209" t="s">
        <v>290</v>
      </c>
      <c r="I85" s="210" t="str">
        <f t="shared" ca="1" si="17"/>
        <v xml:space="preserve"> </v>
      </c>
      <c r="J85" s="210" t="b">
        <f t="shared" si="23"/>
        <v>0</v>
      </c>
      <c r="K85" s="210" t="str">
        <f t="shared" ca="1" si="18"/>
        <v xml:space="preserve"> </v>
      </c>
      <c r="L85" s="210" t="b">
        <f t="shared" si="24"/>
        <v>0</v>
      </c>
      <c r="M85" s="335">
        <v>1512</v>
      </c>
      <c r="N85" s="330"/>
      <c r="O85" s="337" t="s">
        <v>333</v>
      </c>
      <c r="P85" s="330" t="s">
        <v>15</v>
      </c>
      <c r="Q85" s="189">
        <f t="shared" si="19"/>
        <v>0</v>
      </c>
      <c r="R85" s="190"/>
    </row>
    <row r="86" spans="1:18">
      <c r="A86" s="308">
        <f t="shared" ca="1" si="22"/>
        <v>13</v>
      </c>
      <c r="B86" s="269" t="b">
        <f t="shared" si="20"/>
        <v>1</v>
      </c>
      <c r="C86" s="207" t="str">
        <f t="shared" ca="1" si="21"/>
        <v xml:space="preserve"> </v>
      </c>
      <c r="D86" s="207" t="b">
        <f t="shared" si="16"/>
        <v>0</v>
      </c>
      <c r="E86" s="207" t="s">
        <v>290</v>
      </c>
      <c r="F86" s="207" t="s">
        <v>290</v>
      </c>
      <c r="G86" s="208" t="s">
        <v>290</v>
      </c>
      <c r="H86" s="209" t="s">
        <v>290</v>
      </c>
      <c r="I86" s="210" t="str">
        <f t="shared" ca="1" si="17"/>
        <v xml:space="preserve"> </v>
      </c>
      <c r="J86" s="210" t="b">
        <f t="shared" si="23"/>
        <v>0</v>
      </c>
      <c r="K86" s="210" t="str">
        <f t="shared" ca="1" si="18"/>
        <v xml:space="preserve"> </v>
      </c>
      <c r="L86" s="210" t="b">
        <f t="shared" si="24"/>
        <v>0</v>
      </c>
      <c r="M86" s="335">
        <v>1901</v>
      </c>
      <c r="N86" s="330" t="s">
        <v>268</v>
      </c>
      <c r="O86" s="336" t="s">
        <v>31</v>
      </c>
      <c r="P86" s="330" t="s">
        <v>12</v>
      </c>
      <c r="Q86" s="189">
        <f t="shared" si="19"/>
        <v>0</v>
      </c>
      <c r="R86" s="190"/>
    </row>
    <row r="87" spans="1:18">
      <c r="A87" s="308" t="str">
        <f t="shared" ca="1" si="22"/>
        <v xml:space="preserve"> </v>
      </c>
      <c r="B87" s="269" t="b">
        <f t="shared" si="20"/>
        <v>0</v>
      </c>
      <c r="C87" s="207" t="str">
        <f t="shared" ca="1" si="21"/>
        <v xml:space="preserve"> </v>
      </c>
      <c r="D87" s="207" t="b">
        <f t="shared" si="16"/>
        <v>0</v>
      </c>
      <c r="E87" s="207" t="s">
        <v>290</v>
      </c>
      <c r="F87" s="207" t="s">
        <v>290</v>
      </c>
      <c r="G87" s="208" t="s">
        <v>290</v>
      </c>
      <c r="H87" s="209" t="s">
        <v>290</v>
      </c>
      <c r="I87" s="210" t="str">
        <f t="shared" ca="1" si="17"/>
        <v xml:space="preserve"> </v>
      </c>
      <c r="J87" s="210" t="b">
        <f t="shared" si="23"/>
        <v>0</v>
      </c>
      <c r="K87" s="210" t="str">
        <f t="shared" ca="1" si="18"/>
        <v xml:space="preserve"> </v>
      </c>
      <c r="L87" s="210" t="b">
        <f t="shared" si="24"/>
        <v>0</v>
      </c>
      <c r="M87" s="335">
        <v>1902</v>
      </c>
      <c r="N87" s="330"/>
      <c r="O87" s="336" t="s">
        <v>32</v>
      </c>
      <c r="P87" s="330" t="s">
        <v>12</v>
      </c>
      <c r="Q87" s="189">
        <f t="shared" si="19"/>
        <v>0</v>
      </c>
      <c r="R87" s="190"/>
    </row>
    <row r="88" spans="1:18">
      <c r="A88" s="308" t="str">
        <f t="shared" ca="1" si="22"/>
        <v xml:space="preserve"> </v>
      </c>
      <c r="B88" s="269" t="b">
        <f t="shared" si="20"/>
        <v>0</v>
      </c>
      <c r="C88" s="207" t="str">
        <f t="shared" ca="1" si="21"/>
        <v xml:space="preserve"> </v>
      </c>
      <c r="D88" s="207" t="b">
        <f t="shared" si="16"/>
        <v>0</v>
      </c>
      <c r="E88" s="207" t="s">
        <v>290</v>
      </c>
      <c r="F88" s="207" t="s">
        <v>290</v>
      </c>
      <c r="G88" s="208" t="s">
        <v>290</v>
      </c>
      <c r="H88" s="209" t="s">
        <v>290</v>
      </c>
      <c r="I88" s="210" t="str">
        <f t="shared" ca="1" si="17"/>
        <v xml:space="preserve"> </v>
      </c>
      <c r="J88" s="210" t="b">
        <f t="shared" si="23"/>
        <v>0</v>
      </c>
      <c r="K88" s="210" t="str">
        <f t="shared" ca="1" si="18"/>
        <v xml:space="preserve"> </v>
      </c>
      <c r="L88" s="210" t="b">
        <f t="shared" si="24"/>
        <v>0</v>
      </c>
      <c r="M88" s="335">
        <v>1903</v>
      </c>
      <c r="N88" s="330" t="s">
        <v>493</v>
      </c>
      <c r="O88" s="336" t="s">
        <v>216</v>
      </c>
      <c r="P88" s="330" t="s">
        <v>12</v>
      </c>
      <c r="Q88" s="189">
        <f t="shared" si="19"/>
        <v>0</v>
      </c>
      <c r="R88" s="190"/>
    </row>
    <row r="89" spans="1:18">
      <c r="A89" s="308" t="str">
        <f t="shared" ca="1" si="22"/>
        <v xml:space="preserve"> </v>
      </c>
      <c r="B89" s="269" t="b">
        <f t="shared" si="20"/>
        <v>0</v>
      </c>
      <c r="C89" s="207" t="str">
        <f t="shared" ca="1" si="21"/>
        <v xml:space="preserve"> </v>
      </c>
      <c r="D89" s="207" t="b">
        <f t="shared" si="16"/>
        <v>0</v>
      </c>
      <c r="E89" s="207" t="s">
        <v>290</v>
      </c>
      <c r="F89" s="207" t="s">
        <v>290</v>
      </c>
      <c r="G89" s="208" t="s">
        <v>290</v>
      </c>
      <c r="H89" s="209" t="s">
        <v>290</v>
      </c>
      <c r="I89" s="210" t="str">
        <f t="shared" ca="1" si="17"/>
        <v xml:space="preserve"> </v>
      </c>
      <c r="J89" s="210" t="b">
        <f t="shared" si="23"/>
        <v>0</v>
      </c>
      <c r="K89" s="210" t="str">
        <f t="shared" ca="1" si="18"/>
        <v xml:space="preserve"> </v>
      </c>
      <c r="L89" s="210" t="b">
        <f t="shared" si="24"/>
        <v>0</v>
      </c>
      <c r="M89" s="335">
        <v>1904</v>
      </c>
      <c r="N89" s="330"/>
      <c r="O89" s="336" t="s">
        <v>217</v>
      </c>
      <c r="P89" s="330" t="s">
        <v>12</v>
      </c>
      <c r="Q89" s="189">
        <f t="shared" si="19"/>
        <v>0</v>
      </c>
      <c r="R89" s="190"/>
    </row>
    <row r="90" spans="1:18">
      <c r="A90" s="308" t="s">
        <v>290</v>
      </c>
      <c r="B90" s="269" t="s">
        <v>430</v>
      </c>
      <c r="C90" s="207" t="str">
        <f t="shared" ca="1" si="21"/>
        <v xml:space="preserve"> </v>
      </c>
      <c r="D90" s="207" t="b">
        <f t="shared" si="16"/>
        <v>0</v>
      </c>
      <c r="E90" s="207" t="s">
        <v>290</v>
      </c>
      <c r="F90" s="207" t="s">
        <v>290</v>
      </c>
      <c r="G90" s="208" t="s">
        <v>290</v>
      </c>
      <c r="H90" s="209" t="s">
        <v>290</v>
      </c>
      <c r="I90" s="210" t="s">
        <v>290</v>
      </c>
      <c r="J90" s="210" t="s">
        <v>290</v>
      </c>
      <c r="K90" s="210" t="s">
        <v>290</v>
      </c>
      <c r="L90" s="210" t="s">
        <v>290</v>
      </c>
      <c r="N90" s="156"/>
      <c r="O90" s="151" t="s">
        <v>250</v>
      </c>
      <c r="Q90" s="189">
        <f>SUMIF(P46:P89,"借",Q46:Q89)-SUMIF(P46:P89,"貸",Q46:Q89)</f>
        <v>0</v>
      </c>
      <c r="R90" s="190"/>
    </row>
    <row r="91" spans="1:18" s="177" customFormat="1" hidden="1">
      <c r="A91" s="308" t="s">
        <v>290</v>
      </c>
      <c r="B91" s="269" t="s">
        <v>430</v>
      </c>
      <c r="C91" s="207" t="str">
        <f t="shared" ca="1" si="21"/>
        <v xml:space="preserve"> </v>
      </c>
      <c r="D91" s="212" t="b">
        <f>D90</f>
        <v>0</v>
      </c>
      <c r="E91" s="207" t="s">
        <v>290</v>
      </c>
      <c r="F91" s="207" t="s">
        <v>290</v>
      </c>
      <c r="G91" s="208" t="s">
        <v>290</v>
      </c>
      <c r="H91" s="209" t="s">
        <v>290</v>
      </c>
      <c r="I91" s="210" t="s">
        <v>290</v>
      </c>
      <c r="J91" s="210" t="s">
        <v>290</v>
      </c>
      <c r="K91" s="210" t="s">
        <v>290</v>
      </c>
      <c r="L91" s="210" t="s">
        <v>290</v>
      </c>
      <c r="M91" s="175"/>
      <c r="N91" s="175"/>
      <c r="O91" s="224"/>
      <c r="P91" s="176"/>
      <c r="Q91" s="191"/>
      <c r="R91" s="192"/>
    </row>
    <row r="92" spans="1:18" ht="17.5" thickBot="1">
      <c r="A92" s="308" t="s">
        <v>290</v>
      </c>
      <c r="B92" s="269" t="s">
        <v>430</v>
      </c>
      <c r="C92" s="215">
        <f>MAX($D$1,$F$1)</f>
        <v>6</v>
      </c>
      <c r="D92" s="207" t="b">
        <f>Q92&lt;&gt;0</f>
        <v>1</v>
      </c>
      <c r="E92" s="207" t="s">
        <v>290</v>
      </c>
      <c r="F92" s="207" t="s">
        <v>290</v>
      </c>
      <c r="G92" s="208" t="s">
        <v>290</v>
      </c>
      <c r="H92" s="209" t="s">
        <v>290</v>
      </c>
      <c r="I92" s="210" t="s">
        <v>290</v>
      </c>
      <c r="J92" s="210" t="s">
        <v>290</v>
      </c>
      <c r="K92" s="210" t="s">
        <v>290</v>
      </c>
      <c r="L92" s="210" t="s">
        <v>290</v>
      </c>
      <c r="M92" s="168"/>
      <c r="N92" s="168"/>
      <c r="O92" s="225" t="s">
        <v>257</v>
      </c>
      <c r="P92" s="170"/>
      <c r="Q92" s="189">
        <f>Q43+Q90</f>
        <v>1005500</v>
      </c>
      <c r="R92" s="190"/>
    </row>
    <row r="93" spans="1:18">
      <c r="A93" s="308" t="s">
        <v>290</v>
      </c>
      <c r="B93" s="269" t="s">
        <v>430</v>
      </c>
      <c r="C93" s="207" t="s">
        <v>290</v>
      </c>
      <c r="D93" s="207" t="s">
        <v>290</v>
      </c>
      <c r="E93" s="207" t="str">
        <f ca="1">IF(F93,COUNTIF(OFFSET(F93,ROW()*-1+3,,ROW()-2),TRUE)," ")</f>
        <v xml:space="preserve"> </v>
      </c>
      <c r="F93" s="207" t="b">
        <f>F119</f>
        <v>0</v>
      </c>
      <c r="G93" s="208" t="s">
        <v>290</v>
      </c>
      <c r="H93" s="209" t="s">
        <v>290</v>
      </c>
      <c r="I93" s="210" t="s">
        <v>290</v>
      </c>
      <c r="J93" s="210" t="s">
        <v>290</v>
      </c>
      <c r="K93" s="210" t="s">
        <v>290</v>
      </c>
      <c r="L93" s="210" t="s">
        <v>290</v>
      </c>
      <c r="N93" s="156"/>
      <c r="O93" s="151" t="s">
        <v>252</v>
      </c>
      <c r="Q93" s="189"/>
      <c r="R93" s="190"/>
    </row>
    <row r="94" spans="1:18">
      <c r="A94" s="308" t="str">
        <f t="shared" ca="1" si="22"/>
        <v xml:space="preserve"> </v>
      </c>
      <c r="B94" s="269" t="b">
        <f t="shared" si="20"/>
        <v>0</v>
      </c>
      <c r="C94" s="207" t="s">
        <v>290</v>
      </c>
      <c r="D94" s="207" t="s">
        <v>290</v>
      </c>
      <c r="E94" s="207" t="str">
        <f t="shared" ref="E94:E157" ca="1" si="25">IF(F94,COUNTIF(OFFSET(F94,ROW()*-1+3,,ROW()-2),TRUE)," ")</f>
        <v xml:space="preserve"> </v>
      </c>
      <c r="F94" s="207" t="b">
        <f>Q94&lt;&gt;0</f>
        <v>0</v>
      </c>
      <c r="G94" s="208" t="s">
        <v>290</v>
      </c>
      <c r="H94" s="209" t="s">
        <v>290</v>
      </c>
      <c r="I94" s="210" t="str">
        <f ca="1">IF(J94,COUNTIF(OFFSET(J94,ROW()*-1+3,,ROW()-2),TRUE)," ")</f>
        <v xml:space="preserve"> </v>
      </c>
      <c r="J94" s="210" t="b">
        <f t="shared" si="23"/>
        <v>0</v>
      </c>
      <c r="K94" s="210" t="str">
        <f t="shared" ref="K94:K118" ca="1" si="26">IF(L94,COUNTIF(OFFSET(L94,ROW()*-1+3,,ROW()-2),TRUE)," ")</f>
        <v xml:space="preserve"> </v>
      </c>
      <c r="L94" s="210" t="b">
        <f t="shared" si="24"/>
        <v>0</v>
      </c>
      <c r="M94" s="335">
        <v>2111</v>
      </c>
      <c r="N94" s="330"/>
      <c r="O94" s="336" t="s">
        <v>33</v>
      </c>
      <c r="P94" s="330"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c r="A95" s="308" t="str">
        <f t="shared" ca="1" si="22"/>
        <v xml:space="preserve"> </v>
      </c>
      <c r="B95" s="269" t="b">
        <f t="shared" si="20"/>
        <v>0</v>
      </c>
      <c r="C95" s="207" t="s">
        <v>290</v>
      </c>
      <c r="D95" s="207" t="s">
        <v>290</v>
      </c>
      <c r="E95" s="207" t="str">
        <f t="shared" ca="1" si="25"/>
        <v xml:space="preserve"> </v>
      </c>
      <c r="F95" s="207" t="b">
        <f t="shared" ref="F95:F119" si="28">Q95&lt;&gt;0</f>
        <v>0</v>
      </c>
      <c r="G95" s="208" t="s">
        <v>290</v>
      </c>
      <c r="H95" s="209" t="s">
        <v>290</v>
      </c>
      <c r="I95" s="210" t="str">
        <f t="shared" ref="I95:I118" ca="1" si="29">IF(J95,COUNTIF(OFFSET(J95,ROW()*-1+3,,ROW()-2),TRUE)," ")</f>
        <v xml:space="preserve"> </v>
      </c>
      <c r="J95" s="210" t="b">
        <f t="shared" si="23"/>
        <v>0</v>
      </c>
      <c r="K95" s="210" t="str">
        <f t="shared" ca="1" si="26"/>
        <v xml:space="preserve"> </v>
      </c>
      <c r="L95" s="210" t="b">
        <f t="shared" si="24"/>
        <v>0</v>
      </c>
      <c r="M95" s="335">
        <v>2112</v>
      </c>
      <c r="N95" s="330"/>
      <c r="O95" s="336" t="s">
        <v>34</v>
      </c>
      <c r="P95" s="330" t="s">
        <v>15</v>
      </c>
      <c r="Q95" s="189">
        <f t="shared" si="27"/>
        <v>0</v>
      </c>
      <c r="R95" s="190"/>
    </row>
    <row r="96" spans="1:18">
      <c r="A96" s="308" t="str">
        <f t="shared" ca="1" si="22"/>
        <v xml:space="preserve"> </v>
      </c>
      <c r="B96" s="269" t="b">
        <f t="shared" si="20"/>
        <v>0</v>
      </c>
      <c r="C96" s="207" t="s">
        <v>290</v>
      </c>
      <c r="D96" s="207" t="s">
        <v>290</v>
      </c>
      <c r="E96" s="207" t="str">
        <f t="shared" ca="1" si="25"/>
        <v xml:space="preserve"> </v>
      </c>
      <c r="F96" s="207" t="b">
        <f t="shared" si="28"/>
        <v>0</v>
      </c>
      <c r="G96" s="208" t="s">
        <v>290</v>
      </c>
      <c r="H96" s="209" t="s">
        <v>290</v>
      </c>
      <c r="I96" s="210" t="str">
        <f t="shared" ca="1" si="29"/>
        <v xml:space="preserve"> </v>
      </c>
      <c r="J96" s="210" t="b">
        <f t="shared" si="23"/>
        <v>0</v>
      </c>
      <c r="K96" s="210" t="str">
        <f t="shared" ca="1" si="26"/>
        <v xml:space="preserve"> </v>
      </c>
      <c r="L96" s="210" t="b">
        <f t="shared" si="24"/>
        <v>0</v>
      </c>
      <c r="M96" s="335">
        <v>2113</v>
      </c>
      <c r="N96" s="330"/>
      <c r="O96" s="336" t="s">
        <v>218</v>
      </c>
      <c r="P96" s="330" t="s">
        <v>15</v>
      </c>
      <c r="Q96" s="189">
        <f t="shared" si="27"/>
        <v>0</v>
      </c>
      <c r="R96" s="190"/>
    </row>
    <row r="97" spans="1:18">
      <c r="A97" s="308" t="str">
        <f t="shared" ca="1" si="22"/>
        <v xml:space="preserve"> </v>
      </c>
      <c r="B97" s="269" t="b">
        <f t="shared" si="20"/>
        <v>0</v>
      </c>
      <c r="C97" s="207" t="s">
        <v>290</v>
      </c>
      <c r="D97" s="207" t="s">
        <v>290</v>
      </c>
      <c r="E97" s="207" t="str">
        <f t="shared" ca="1" si="25"/>
        <v xml:space="preserve"> </v>
      </c>
      <c r="F97" s="207" t="b">
        <f t="shared" si="28"/>
        <v>0</v>
      </c>
      <c r="G97" s="208" t="s">
        <v>290</v>
      </c>
      <c r="H97" s="209" t="s">
        <v>290</v>
      </c>
      <c r="I97" s="210" t="str">
        <f t="shared" ca="1" si="29"/>
        <v xml:space="preserve"> </v>
      </c>
      <c r="J97" s="210" t="b">
        <f t="shared" si="23"/>
        <v>0</v>
      </c>
      <c r="K97" s="210" t="str">
        <f t="shared" ca="1" si="26"/>
        <v xml:space="preserve"> </v>
      </c>
      <c r="L97" s="210" t="b">
        <f t="shared" si="24"/>
        <v>0</v>
      </c>
      <c r="M97" s="335">
        <v>2119</v>
      </c>
      <c r="N97" s="330"/>
      <c r="O97" s="336" t="s">
        <v>35</v>
      </c>
      <c r="P97" s="330" t="s">
        <v>15</v>
      </c>
      <c r="Q97" s="189">
        <f t="shared" si="27"/>
        <v>0</v>
      </c>
      <c r="R97" s="190"/>
    </row>
    <row r="98" spans="1:18">
      <c r="A98" s="308" t="str">
        <f t="shared" ca="1" si="22"/>
        <v xml:space="preserve"> </v>
      </c>
      <c r="B98" s="269" t="b">
        <f t="shared" si="20"/>
        <v>0</v>
      </c>
      <c r="C98" s="207" t="s">
        <v>290</v>
      </c>
      <c r="D98" s="207" t="s">
        <v>290</v>
      </c>
      <c r="E98" s="207" t="str">
        <f t="shared" ca="1" si="25"/>
        <v xml:space="preserve"> </v>
      </c>
      <c r="F98" s="207" t="b">
        <f t="shared" si="28"/>
        <v>0</v>
      </c>
      <c r="G98" s="208" t="s">
        <v>290</v>
      </c>
      <c r="H98" s="209" t="s">
        <v>290</v>
      </c>
      <c r="I98" s="210" t="str">
        <f t="shared" ca="1" si="29"/>
        <v xml:space="preserve"> </v>
      </c>
      <c r="J98" s="210" t="b">
        <f t="shared" si="23"/>
        <v>0</v>
      </c>
      <c r="K98" s="210" t="str">
        <f t="shared" ca="1" si="26"/>
        <v xml:space="preserve"> </v>
      </c>
      <c r="L98" s="210" t="b">
        <f t="shared" si="24"/>
        <v>0</v>
      </c>
      <c r="M98" s="335">
        <v>2140</v>
      </c>
      <c r="N98" s="330"/>
      <c r="O98" s="336" t="s">
        <v>219</v>
      </c>
      <c r="P98" s="330" t="s">
        <v>15</v>
      </c>
      <c r="Q98" s="189">
        <f t="shared" si="27"/>
        <v>0</v>
      </c>
      <c r="R98" s="190"/>
    </row>
    <row r="99" spans="1:18">
      <c r="A99" s="308" t="str">
        <f t="shared" ca="1" si="22"/>
        <v xml:space="preserve"> </v>
      </c>
      <c r="B99" s="269" t="b">
        <f t="shared" si="20"/>
        <v>0</v>
      </c>
      <c r="C99" s="207" t="s">
        <v>290</v>
      </c>
      <c r="D99" s="207" t="s">
        <v>290</v>
      </c>
      <c r="E99" s="207" t="str">
        <f t="shared" ca="1" si="25"/>
        <v xml:space="preserve"> </v>
      </c>
      <c r="F99" s="207" t="b">
        <f t="shared" si="28"/>
        <v>0</v>
      </c>
      <c r="G99" s="208" t="s">
        <v>290</v>
      </c>
      <c r="H99" s="209" t="s">
        <v>290</v>
      </c>
      <c r="I99" s="210" t="str">
        <f t="shared" ca="1" si="29"/>
        <v xml:space="preserve"> </v>
      </c>
      <c r="J99" s="210" t="b">
        <f t="shared" si="23"/>
        <v>0</v>
      </c>
      <c r="K99" s="210" t="str">
        <f t="shared" ca="1" si="26"/>
        <v xml:space="preserve"> </v>
      </c>
      <c r="L99" s="210" t="b">
        <f t="shared" si="24"/>
        <v>0</v>
      </c>
      <c r="M99" s="335">
        <v>2150</v>
      </c>
      <c r="N99" s="330"/>
      <c r="O99" s="336" t="s">
        <v>220</v>
      </c>
      <c r="P99" s="330" t="s">
        <v>15</v>
      </c>
      <c r="Q99" s="189">
        <f t="shared" si="27"/>
        <v>0</v>
      </c>
      <c r="R99" s="190"/>
    </row>
    <row r="100" spans="1:18">
      <c r="A100" s="308" t="str">
        <f t="shared" ca="1" si="22"/>
        <v xml:space="preserve"> </v>
      </c>
      <c r="B100" s="269" t="b">
        <f t="shared" si="20"/>
        <v>0</v>
      </c>
      <c r="C100" s="207" t="s">
        <v>290</v>
      </c>
      <c r="D100" s="207" t="s">
        <v>290</v>
      </c>
      <c r="E100" s="207" t="str">
        <f t="shared" ca="1" si="25"/>
        <v xml:space="preserve"> </v>
      </c>
      <c r="F100" s="207" t="b">
        <f t="shared" si="28"/>
        <v>0</v>
      </c>
      <c r="G100" s="208" t="s">
        <v>290</v>
      </c>
      <c r="H100" s="209" t="s">
        <v>290</v>
      </c>
      <c r="I100" s="210" t="str">
        <f t="shared" ca="1" si="29"/>
        <v xml:space="preserve"> </v>
      </c>
      <c r="J100" s="210" t="b">
        <f t="shared" si="23"/>
        <v>0</v>
      </c>
      <c r="K100" s="210" t="str">
        <f t="shared" ca="1" si="26"/>
        <v xml:space="preserve"> </v>
      </c>
      <c r="L100" s="210" t="b">
        <f t="shared" si="24"/>
        <v>0</v>
      </c>
      <c r="M100" s="335">
        <v>2170</v>
      </c>
      <c r="N100" s="330"/>
      <c r="O100" s="336" t="s">
        <v>221</v>
      </c>
      <c r="P100" s="330" t="s">
        <v>15</v>
      </c>
      <c r="Q100" s="189">
        <f t="shared" si="27"/>
        <v>0</v>
      </c>
      <c r="R100" s="190"/>
    </row>
    <row r="101" spans="1:18">
      <c r="A101" s="308" t="str">
        <f t="shared" ca="1" si="22"/>
        <v xml:space="preserve"> </v>
      </c>
      <c r="B101" s="269" t="b">
        <f t="shared" si="20"/>
        <v>0</v>
      </c>
      <c r="C101" s="207" t="s">
        <v>290</v>
      </c>
      <c r="D101" s="207" t="s">
        <v>290</v>
      </c>
      <c r="E101" s="207" t="str">
        <f t="shared" ca="1" si="25"/>
        <v xml:space="preserve"> </v>
      </c>
      <c r="F101" s="207" t="b">
        <f t="shared" si="28"/>
        <v>0</v>
      </c>
      <c r="G101" s="208" t="s">
        <v>290</v>
      </c>
      <c r="H101" s="209" t="s">
        <v>290</v>
      </c>
      <c r="I101" s="210" t="str">
        <f t="shared" ca="1" si="29"/>
        <v xml:space="preserve"> </v>
      </c>
      <c r="J101" s="210" t="b">
        <f t="shared" si="23"/>
        <v>0</v>
      </c>
      <c r="K101" s="210" t="str">
        <f t="shared" ca="1" si="26"/>
        <v xml:space="preserve"> </v>
      </c>
      <c r="L101" s="210" t="b">
        <f t="shared" si="24"/>
        <v>0</v>
      </c>
      <c r="M101" s="335">
        <v>2180</v>
      </c>
      <c r="N101" s="330"/>
      <c r="O101" s="336" t="s">
        <v>222</v>
      </c>
      <c r="P101" s="330" t="s">
        <v>15</v>
      </c>
      <c r="Q101" s="189">
        <f t="shared" si="27"/>
        <v>0</v>
      </c>
      <c r="R101" s="190"/>
    </row>
    <row r="102" spans="1:18">
      <c r="A102" s="308" t="str">
        <f t="shared" ca="1" si="22"/>
        <v xml:space="preserve"> </v>
      </c>
      <c r="B102" s="269" t="b">
        <f t="shared" si="20"/>
        <v>0</v>
      </c>
      <c r="C102" s="207" t="s">
        <v>290</v>
      </c>
      <c r="D102" s="207" t="s">
        <v>290</v>
      </c>
      <c r="E102" s="207" t="str">
        <f t="shared" ca="1" si="25"/>
        <v xml:space="preserve"> </v>
      </c>
      <c r="F102" s="207" t="b">
        <f t="shared" si="28"/>
        <v>0</v>
      </c>
      <c r="G102" s="208" t="s">
        <v>290</v>
      </c>
      <c r="H102" s="209" t="s">
        <v>290</v>
      </c>
      <c r="I102" s="210" t="str">
        <f t="shared" ca="1" si="29"/>
        <v xml:space="preserve"> </v>
      </c>
      <c r="J102" s="210" t="b">
        <f t="shared" si="23"/>
        <v>0</v>
      </c>
      <c r="K102" s="210" t="str">
        <f t="shared" ca="1" si="26"/>
        <v xml:space="preserve"> </v>
      </c>
      <c r="L102" s="210" t="b">
        <f t="shared" si="24"/>
        <v>0</v>
      </c>
      <c r="M102" s="335">
        <v>2126</v>
      </c>
      <c r="N102" s="330"/>
      <c r="O102" s="336" t="s">
        <v>223</v>
      </c>
      <c r="P102" s="330" t="s">
        <v>15</v>
      </c>
      <c r="Q102" s="189">
        <f t="shared" si="27"/>
        <v>0</v>
      </c>
      <c r="R102" s="190"/>
    </row>
    <row r="103" spans="1:18">
      <c r="A103" s="308" t="str">
        <f t="shared" ca="1" si="22"/>
        <v xml:space="preserve"> </v>
      </c>
      <c r="B103" s="269" t="b">
        <f t="shared" si="20"/>
        <v>0</v>
      </c>
      <c r="C103" s="207" t="s">
        <v>290</v>
      </c>
      <c r="D103" s="207" t="s">
        <v>290</v>
      </c>
      <c r="E103" s="207" t="str">
        <f t="shared" ca="1" si="25"/>
        <v xml:space="preserve"> </v>
      </c>
      <c r="F103" s="207" t="b">
        <f t="shared" si="28"/>
        <v>0</v>
      </c>
      <c r="G103" s="208" t="s">
        <v>290</v>
      </c>
      <c r="H103" s="209" t="s">
        <v>290</v>
      </c>
      <c r="I103" s="210" t="str">
        <f t="shared" ca="1" si="29"/>
        <v xml:space="preserve"> </v>
      </c>
      <c r="J103" s="210" t="b">
        <f t="shared" si="23"/>
        <v>0</v>
      </c>
      <c r="K103" s="210" t="str">
        <f t="shared" ca="1" si="26"/>
        <v xml:space="preserve"> </v>
      </c>
      <c r="L103" s="210" t="b">
        <f t="shared" si="24"/>
        <v>0</v>
      </c>
      <c r="M103" s="335">
        <v>2120</v>
      </c>
      <c r="N103" s="330"/>
      <c r="O103" s="336" t="s">
        <v>36</v>
      </c>
      <c r="P103" s="330" t="s">
        <v>15</v>
      </c>
      <c r="Q103" s="189">
        <f t="shared" si="27"/>
        <v>0</v>
      </c>
      <c r="R103" s="190"/>
    </row>
    <row r="104" spans="1:18">
      <c r="A104" s="308">
        <f t="shared" ca="1" si="22"/>
        <v>14</v>
      </c>
      <c r="B104" s="269" t="b">
        <f t="shared" si="20"/>
        <v>1</v>
      </c>
      <c r="C104" s="207" t="s">
        <v>290</v>
      </c>
      <c r="D104" s="207" t="s">
        <v>290</v>
      </c>
      <c r="E104" s="207" t="str">
        <f t="shared" ca="1" si="25"/>
        <v xml:space="preserve"> </v>
      </c>
      <c r="F104" s="207" t="b">
        <f t="shared" si="28"/>
        <v>0</v>
      </c>
      <c r="G104" s="208" t="s">
        <v>290</v>
      </c>
      <c r="H104" s="209" t="s">
        <v>290</v>
      </c>
      <c r="I104" s="210" t="str">
        <f t="shared" ca="1" si="29"/>
        <v xml:space="preserve"> </v>
      </c>
      <c r="J104" s="210" t="b">
        <f t="shared" si="23"/>
        <v>0</v>
      </c>
      <c r="K104" s="210" t="str">
        <f t="shared" ca="1" si="26"/>
        <v xml:space="preserve"> </v>
      </c>
      <c r="L104" s="210" t="b">
        <f t="shared" si="24"/>
        <v>0</v>
      </c>
      <c r="M104" s="335">
        <v>2121</v>
      </c>
      <c r="N104" s="330" t="s">
        <v>268</v>
      </c>
      <c r="O104" s="336" t="s">
        <v>37</v>
      </c>
      <c r="P104" s="330" t="s">
        <v>15</v>
      </c>
      <c r="Q104" s="189">
        <f t="shared" si="27"/>
        <v>0</v>
      </c>
      <c r="R104" s="190"/>
    </row>
    <row r="105" spans="1:18">
      <c r="A105" s="308">
        <f t="shared" ca="1" si="22"/>
        <v>15</v>
      </c>
      <c r="B105" s="269" t="b">
        <f t="shared" si="20"/>
        <v>1</v>
      </c>
      <c r="C105" s="207" t="s">
        <v>290</v>
      </c>
      <c r="D105" s="207" t="s">
        <v>290</v>
      </c>
      <c r="E105" s="207" t="str">
        <f t="shared" ca="1" si="25"/>
        <v xml:space="preserve"> </v>
      </c>
      <c r="F105" s="207" t="b">
        <f t="shared" si="28"/>
        <v>0</v>
      </c>
      <c r="G105" s="208" t="s">
        <v>290</v>
      </c>
      <c r="H105" s="209" t="s">
        <v>290</v>
      </c>
      <c r="I105" s="210" t="str">
        <f t="shared" ca="1" si="29"/>
        <v xml:space="preserve"> </v>
      </c>
      <c r="J105" s="210" t="b">
        <f t="shared" si="23"/>
        <v>0</v>
      </c>
      <c r="K105" s="210" t="str">
        <f t="shared" ca="1" si="26"/>
        <v xml:space="preserve"> </v>
      </c>
      <c r="L105" s="210" t="b">
        <f t="shared" si="24"/>
        <v>0</v>
      </c>
      <c r="M105" s="335">
        <v>2131</v>
      </c>
      <c r="N105" s="330" t="s">
        <v>268</v>
      </c>
      <c r="O105" s="336" t="s">
        <v>38</v>
      </c>
      <c r="P105" s="330" t="s">
        <v>15</v>
      </c>
      <c r="Q105" s="189">
        <f t="shared" si="27"/>
        <v>0</v>
      </c>
      <c r="R105" s="190"/>
    </row>
    <row r="106" spans="1:18">
      <c r="A106" s="308">
        <f t="shared" ca="1" si="22"/>
        <v>16</v>
      </c>
      <c r="B106" s="269" t="b">
        <f t="shared" si="20"/>
        <v>1</v>
      </c>
      <c r="C106" s="207" t="s">
        <v>290</v>
      </c>
      <c r="D106" s="207" t="s">
        <v>290</v>
      </c>
      <c r="E106" s="207" t="str">
        <f t="shared" ca="1" si="25"/>
        <v xml:space="preserve"> </v>
      </c>
      <c r="F106" s="207" t="b">
        <f t="shared" si="28"/>
        <v>0</v>
      </c>
      <c r="G106" s="208" t="s">
        <v>290</v>
      </c>
      <c r="H106" s="209" t="s">
        <v>290</v>
      </c>
      <c r="I106" s="210" t="str">
        <f t="shared" ca="1" si="29"/>
        <v xml:space="preserve"> </v>
      </c>
      <c r="J106" s="210" t="b">
        <f t="shared" si="23"/>
        <v>0</v>
      </c>
      <c r="K106" s="210" t="str">
        <f t="shared" ca="1" si="26"/>
        <v xml:space="preserve"> </v>
      </c>
      <c r="L106" s="210" t="b">
        <f t="shared" si="24"/>
        <v>0</v>
      </c>
      <c r="M106" s="335">
        <v>2132</v>
      </c>
      <c r="N106" s="330" t="s">
        <v>363</v>
      </c>
      <c r="O106" s="336" t="s">
        <v>39</v>
      </c>
      <c r="P106" s="330" t="s">
        <v>15</v>
      </c>
      <c r="Q106" s="189">
        <f t="shared" si="27"/>
        <v>0</v>
      </c>
      <c r="R106" s="190"/>
    </row>
    <row r="107" spans="1:18">
      <c r="A107" s="308" t="str">
        <f t="shared" ca="1" si="22"/>
        <v xml:space="preserve"> </v>
      </c>
      <c r="B107" s="269" t="b">
        <f t="shared" si="20"/>
        <v>0</v>
      </c>
      <c r="C107" s="207" t="s">
        <v>290</v>
      </c>
      <c r="D107" s="207" t="s">
        <v>290</v>
      </c>
      <c r="E107" s="207" t="str">
        <f t="shared" ca="1" si="25"/>
        <v xml:space="preserve"> </v>
      </c>
      <c r="F107" s="207" t="b">
        <f t="shared" si="28"/>
        <v>0</v>
      </c>
      <c r="G107" s="208" t="s">
        <v>290</v>
      </c>
      <c r="H107" s="209" t="s">
        <v>290</v>
      </c>
      <c r="I107" s="210" t="str">
        <f t="shared" ca="1" si="29"/>
        <v xml:space="preserve"> </v>
      </c>
      <c r="J107" s="210" t="b">
        <f t="shared" si="23"/>
        <v>0</v>
      </c>
      <c r="K107" s="210" t="str">
        <f t="shared" ca="1" si="26"/>
        <v xml:space="preserve"> </v>
      </c>
      <c r="L107" s="210" t="b">
        <f t="shared" si="24"/>
        <v>0</v>
      </c>
      <c r="M107" s="335">
        <v>2133</v>
      </c>
      <c r="N107" s="330"/>
      <c r="O107" s="336" t="s">
        <v>40</v>
      </c>
      <c r="P107" s="330" t="s">
        <v>15</v>
      </c>
      <c r="Q107" s="189">
        <f t="shared" si="27"/>
        <v>0</v>
      </c>
      <c r="R107" s="190"/>
    </row>
    <row r="108" spans="1:18">
      <c r="A108" s="308">
        <f t="shared" ca="1" si="22"/>
        <v>17</v>
      </c>
      <c r="B108" s="269" t="b">
        <f t="shared" si="20"/>
        <v>1</v>
      </c>
      <c r="C108" s="207" t="s">
        <v>290</v>
      </c>
      <c r="D108" s="207" t="s">
        <v>290</v>
      </c>
      <c r="E108" s="207" t="str">
        <f t="shared" ca="1" si="25"/>
        <v xml:space="preserve"> </v>
      </c>
      <c r="F108" s="207" t="b">
        <f t="shared" si="28"/>
        <v>0</v>
      </c>
      <c r="G108" s="208" t="s">
        <v>290</v>
      </c>
      <c r="H108" s="209" t="s">
        <v>290</v>
      </c>
      <c r="I108" s="210" t="str">
        <f t="shared" ca="1" si="29"/>
        <v xml:space="preserve"> </v>
      </c>
      <c r="J108" s="210" t="b">
        <f t="shared" si="23"/>
        <v>0</v>
      </c>
      <c r="K108" s="210" t="str">
        <f t="shared" ca="1" si="26"/>
        <v xml:space="preserve"> </v>
      </c>
      <c r="L108" s="210" t="b">
        <f t="shared" si="24"/>
        <v>0</v>
      </c>
      <c r="M108" s="335">
        <v>2134</v>
      </c>
      <c r="N108" s="330" t="s">
        <v>268</v>
      </c>
      <c r="O108" s="336" t="s">
        <v>44</v>
      </c>
      <c r="P108" s="330" t="s">
        <v>15</v>
      </c>
      <c r="Q108" s="189">
        <f t="shared" si="27"/>
        <v>0</v>
      </c>
      <c r="R108" s="190"/>
    </row>
    <row r="109" spans="1:18">
      <c r="A109" s="308" t="str">
        <f t="shared" ca="1" si="22"/>
        <v xml:space="preserve"> </v>
      </c>
      <c r="B109" s="269" t="b">
        <f t="shared" si="20"/>
        <v>0</v>
      </c>
      <c r="C109" s="207" t="s">
        <v>290</v>
      </c>
      <c r="D109" s="207" t="s">
        <v>290</v>
      </c>
      <c r="E109" s="207" t="str">
        <f t="shared" ca="1" si="25"/>
        <v xml:space="preserve"> </v>
      </c>
      <c r="F109" s="207" t="b">
        <f t="shared" si="28"/>
        <v>0</v>
      </c>
      <c r="G109" s="208" t="s">
        <v>290</v>
      </c>
      <c r="H109" s="209" t="s">
        <v>290</v>
      </c>
      <c r="I109" s="210" t="str">
        <f t="shared" ca="1" si="29"/>
        <v xml:space="preserve"> </v>
      </c>
      <c r="J109" s="210" t="b">
        <f t="shared" si="23"/>
        <v>0</v>
      </c>
      <c r="K109" s="210" t="str">
        <f t="shared" ca="1" si="26"/>
        <v xml:space="preserve"> </v>
      </c>
      <c r="L109" s="210" t="b">
        <f t="shared" si="24"/>
        <v>0</v>
      </c>
      <c r="M109" s="335">
        <v>2135</v>
      </c>
      <c r="N109" s="330"/>
      <c r="O109" s="336" t="s">
        <v>224</v>
      </c>
      <c r="P109" s="330" t="s">
        <v>15</v>
      </c>
      <c r="Q109" s="189">
        <f t="shared" si="27"/>
        <v>0</v>
      </c>
      <c r="R109" s="190"/>
    </row>
    <row r="110" spans="1:18">
      <c r="A110" s="308">
        <f t="shared" ca="1" si="22"/>
        <v>18</v>
      </c>
      <c r="B110" s="269" t="b">
        <f t="shared" si="20"/>
        <v>1</v>
      </c>
      <c r="C110" s="207" t="s">
        <v>290</v>
      </c>
      <c r="D110" s="207" t="s">
        <v>290</v>
      </c>
      <c r="E110" s="207" t="str">
        <f t="shared" ca="1" si="25"/>
        <v xml:space="preserve"> </v>
      </c>
      <c r="F110" s="207" t="b">
        <f t="shared" si="28"/>
        <v>0</v>
      </c>
      <c r="G110" s="208" t="s">
        <v>290</v>
      </c>
      <c r="H110" s="209" t="s">
        <v>290</v>
      </c>
      <c r="I110" s="210" t="str">
        <f t="shared" ca="1" si="29"/>
        <v xml:space="preserve"> </v>
      </c>
      <c r="J110" s="210" t="b">
        <f t="shared" si="23"/>
        <v>0</v>
      </c>
      <c r="K110" s="210" t="str">
        <f t="shared" ca="1" si="26"/>
        <v xml:space="preserve"> </v>
      </c>
      <c r="L110" s="210" t="b">
        <f t="shared" si="24"/>
        <v>0</v>
      </c>
      <c r="M110" s="335">
        <v>2137</v>
      </c>
      <c r="N110" s="330" t="s">
        <v>363</v>
      </c>
      <c r="O110" s="336" t="s">
        <v>41</v>
      </c>
      <c r="P110" s="330" t="s">
        <v>15</v>
      </c>
      <c r="Q110" s="189">
        <f t="shared" si="27"/>
        <v>0</v>
      </c>
      <c r="R110" s="190"/>
    </row>
    <row r="111" spans="1:18">
      <c r="A111" s="308" t="str">
        <f t="shared" ca="1" si="22"/>
        <v xml:space="preserve"> </v>
      </c>
      <c r="B111" s="269" t="b">
        <f t="shared" si="20"/>
        <v>0</v>
      </c>
      <c r="C111" s="207" t="s">
        <v>290</v>
      </c>
      <c r="D111" s="207" t="s">
        <v>290</v>
      </c>
      <c r="E111" s="207" t="str">
        <f t="shared" ca="1" si="25"/>
        <v xml:space="preserve"> </v>
      </c>
      <c r="F111" s="207" t="b">
        <f t="shared" si="28"/>
        <v>0</v>
      </c>
      <c r="G111" s="208" t="s">
        <v>290</v>
      </c>
      <c r="H111" s="209" t="s">
        <v>290</v>
      </c>
      <c r="I111" s="210" t="str">
        <f t="shared" ca="1" si="29"/>
        <v xml:space="preserve"> </v>
      </c>
      <c r="J111" s="210" t="b">
        <f t="shared" si="23"/>
        <v>0</v>
      </c>
      <c r="K111" s="210" t="str">
        <f t="shared" ca="1" si="26"/>
        <v xml:space="preserve"> </v>
      </c>
      <c r="L111" s="210" t="b">
        <f t="shared" si="24"/>
        <v>0</v>
      </c>
      <c r="M111" s="335">
        <v>2138</v>
      </c>
      <c r="N111" s="330"/>
      <c r="O111" s="336" t="s">
        <v>42</v>
      </c>
      <c r="P111" s="330" t="s">
        <v>15</v>
      </c>
      <c r="Q111" s="189">
        <f t="shared" si="27"/>
        <v>0</v>
      </c>
      <c r="R111" s="190"/>
    </row>
    <row r="112" spans="1:18">
      <c r="A112" s="308" t="str">
        <f t="shared" ca="1" si="22"/>
        <v xml:space="preserve"> </v>
      </c>
      <c r="B112" s="269" t="b">
        <f t="shared" si="20"/>
        <v>0</v>
      </c>
      <c r="C112" s="207" t="s">
        <v>290</v>
      </c>
      <c r="D112" s="207" t="s">
        <v>290</v>
      </c>
      <c r="E112" s="207" t="str">
        <f t="shared" ca="1" si="25"/>
        <v xml:space="preserve"> </v>
      </c>
      <c r="F112" s="207" t="b">
        <f t="shared" si="28"/>
        <v>0</v>
      </c>
      <c r="G112" s="208" t="s">
        <v>290</v>
      </c>
      <c r="H112" s="209" t="s">
        <v>290</v>
      </c>
      <c r="I112" s="210" t="str">
        <f t="shared" ca="1" si="29"/>
        <v xml:space="preserve"> </v>
      </c>
      <c r="J112" s="210" t="b">
        <f t="shared" si="23"/>
        <v>0</v>
      </c>
      <c r="K112" s="210" t="str">
        <f t="shared" ca="1" si="26"/>
        <v xml:space="preserve"> </v>
      </c>
      <c r="L112" s="210" t="b">
        <f t="shared" si="24"/>
        <v>0</v>
      </c>
      <c r="M112" s="335">
        <v>2191</v>
      </c>
      <c r="N112" s="330"/>
      <c r="O112" s="336" t="s">
        <v>43</v>
      </c>
      <c r="P112" s="330" t="s">
        <v>15</v>
      </c>
      <c r="Q112" s="189">
        <f t="shared" si="27"/>
        <v>0</v>
      </c>
      <c r="R112" s="190"/>
    </row>
    <row r="113" spans="1:18">
      <c r="A113" s="308">
        <f t="shared" ca="1" si="22"/>
        <v>19</v>
      </c>
      <c r="B113" s="269" t="b">
        <f t="shared" si="20"/>
        <v>1</v>
      </c>
      <c r="C113" s="207" t="s">
        <v>290</v>
      </c>
      <c r="D113" s="207" t="s">
        <v>290</v>
      </c>
      <c r="E113" s="207" t="str">
        <f t="shared" ca="1" si="25"/>
        <v xml:space="preserve"> </v>
      </c>
      <c r="F113" s="207" t="b">
        <f t="shared" si="28"/>
        <v>0</v>
      </c>
      <c r="G113" s="208" t="s">
        <v>290</v>
      </c>
      <c r="H113" s="209" t="s">
        <v>290</v>
      </c>
      <c r="I113" s="210" t="str">
        <f t="shared" ca="1" si="29"/>
        <v xml:space="preserve"> </v>
      </c>
      <c r="J113" s="210" t="b">
        <f t="shared" si="23"/>
        <v>0</v>
      </c>
      <c r="K113" s="210" t="str">
        <f t="shared" ca="1" si="26"/>
        <v xml:space="preserve"> </v>
      </c>
      <c r="L113" s="210" t="b">
        <f t="shared" si="24"/>
        <v>0</v>
      </c>
      <c r="M113" s="335">
        <v>2192</v>
      </c>
      <c r="N113" s="330" t="s">
        <v>268</v>
      </c>
      <c r="O113" s="336" t="s">
        <v>21</v>
      </c>
      <c r="P113" s="330" t="s">
        <v>15</v>
      </c>
      <c r="Q113" s="189">
        <f t="shared" si="27"/>
        <v>0</v>
      </c>
      <c r="R113" s="190"/>
    </row>
    <row r="114" spans="1:18">
      <c r="A114" s="308">
        <f t="shared" ca="1" si="22"/>
        <v>20</v>
      </c>
      <c r="B114" s="269" t="b">
        <f t="shared" si="20"/>
        <v>1</v>
      </c>
      <c r="C114" s="207" t="s">
        <v>290</v>
      </c>
      <c r="D114" s="207" t="s">
        <v>290</v>
      </c>
      <c r="E114" s="207" t="str">
        <f t="shared" ca="1" si="25"/>
        <v xml:space="preserve"> </v>
      </c>
      <c r="F114" s="207" t="b">
        <f t="shared" si="28"/>
        <v>0</v>
      </c>
      <c r="G114" s="208" t="s">
        <v>290</v>
      </c>
      <c r="H114" s="209" t="s">
        <v>290</v>
      </c>
      <c r="I114" s="210" t="str">
        <f t="shared" ca="1" si="29"/>
        <v xml:space="preserve"> </v>
      </c>
      <c r="J114" s="210" t="b">
        <f t="shared" si="23"/>
        <v>0</v>
      </c>
      <c r="K114" s="210" t="str">
        <f t="shared" ca="1" si="26"/>
        <v xml:space="preserve"> </v>
      </c>
      <c r="L114" s="210" t="b">
        <f t="shared" si="24"/>
        <v>0</v>
      </c>
      <c r="M114" s="335">
        <v>2195</v>
      </c>
      <c r="N114" s="330" t="s">
        <v>268</v>
      </c>
      <c r="O114" s="336" t="s">
        <v>225</v>
      </c>
      <c r="P114" s="330" t="s">
        <v>15</v>
      </c>
      <c r="Q114" s="189">
        <f t="shared" si="27"/>
        <v>0</v>
      </c>
      <c r="R114" s="190"/>
    </row>
    <row r="115" spans="1:18">
      <c r="A115" s="308">
        <f t="shared" ca="1" si="22"/>
        <v>21</v>
      </c>
      <c r="B115" s="269" t="b">
        <f t="shared" si="20"/>
        <v>1</v>
      </c>
      <c r="C115" s="207" t="s">
        <v>290</v>
      </c>
      <c r="D115" s="207" t="s">
        <v>290</v>
      </c>
      <c r="E115" s="207" t="str">
        <f t="shared" ca="1" si="25"/>
        <v xml:space="preserve"> </v>
      </c>
      <c r="F115" s="207" t="b">
        <f t="shared" ref="F115:F116" si="30">Q115&lt;&gt;0</f>
        <v>0</v>
      </c>
      <c r="G115" s="208" t="s">
        <v>290</v>
      </c>
      <c r="H115" s="209" t="s">
        <v>290</v>
      </c>
      <c r="I115" s="210" t="str">
        <f t="shared" ca="1" si="29"/>
        <v xml:space="preserve"> </v>
      </c>
      <c r="J115" s="210" t="b">
        <f t="shared" si="23"/>
        <v>0</v>
      </c>
      <c r="K115" s="210" t="str">
        <f t="shared" ca="1" si="26"/>
        <v xml:space="preserve"> </v>
      </c>
      <c r="L115" s="210" t="b">
        <f t="shared" si="24"/>
        <v>0</v>
      </c>
      <c r="M115" s="335">
        <v>21951</v>
      </c>
      <c r="N115" s="330" t="s">
        <v>303</v>
      </c>
      <c r="O115" s="336" t="s">
        <v>264</v>
      </c>
      <c r="P115" s="330" t="s">
        <v>15</v>
      </c>
      <c r="Q115" s="189">
        <f t="shared" si="27"/>
        <v>0</v>
      </c>
      <c r="R115" s="190"/>
    </row>
    <row r="116" spans="1:18">
      <c r="A116" s="308">
        <f t="shared" ca="1" si="22"/>
        <v>22</v>
      </c>
      <c r="B116" s="269" t="b">
        <f t="shared" si="20"/>
        <v>1</v>
      </c>
      <c r="C116" s="207" t="s">
        <v>290</v>
      </c>
      <c r="D116" s="207" t="s">
        <v>290</v>
      </c>
      <c r="E116" s="207" t="str">
        <f t="shared" ca="1" si="25"/>
        <v xml:space="preserve"> </v>
      </c>
      <c r="F116" s="207" t="b">
        <f t="shared" si="30"/>
        <v>0</v>
      </c>
      <c r="G116" s="208" t="s">
        <v>290</v>
      </c>
      <c r="H116" s="209" t="s">
        <v>290</v>
      </c>
      <c r="I116" s="210" t="str">
        <f t="shared" ca="1" si="29"/>
        <v xml:space="preserve"> </v>
      </c>
      <c r="J116" s="210" t="b">
        <f t="shared" si="23"/>
        <v>0</v>
      </c>
      <c r="K116" s="210" t="str">
        <f t="shared" ca="1" si="26"/>
        <v xml:space="preserve"> </v>
      </c>
      <c r="L116" s="210" t="b">
        <f t="shared" si="24"/>
        <v>0</v>
      </c>
      <c r="M116" s="335">
        <v>21952</v>
      </c>
      <c r="N116" s="330" t="s">
        <v>334</v>
      </c>
      <c r="O116" s="336" t="s">
        <v>265</v>
      </c>
      <c r="P116" s="330" t="s">
        <v>15</v>
      </c>
      <c r="Q116" s="189">
        <f t="shared" si="27"/>
        <v>0</v>
      </c>
      <c r="R116" s="190"/>
    </row>
    <row r="117" spans="1:18">
      <c r="A117" s="308">
        <f t="shared" ca="1" si="22"/>
        <v>23</v>
      </c>
      <c r="B117" s="269" t="b">
        <f t="shared" si="20"/>
        <v>1</v>
      </c>
      <c r="C117" s="207" t="s">
        <v>290</v>
      </c>
      <c r="D117" s="207" t="s">
        <v>290</v>
      </c>
      <c r="E117" s="207" t="str">
        <f t="shared" ref="E117" ca="1" si="31">IF(F117,COUNTIF(OFFSET(F117,ROW()*-1+3,,ROW()-2),TRUE)," ")</f>
        <v xml:space="preserve"> </v>
      </c>
      <c r="F117" s="207" t="b">
        <f t="shared" ref="F117" si="32">Q117&lt;&gt;0</f>
        <v>0</v>
      </c>
      <c r="G117" s="208" t="s">
        <v>290</v>
      </c>
      <c r="H117" s="209" t="s">
        <v>290</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5">
        <v>21953</v>
      </c>
      <c r="N117" s="330" t="s">
        <v>302</v>
      </c>
      <c r="O117" s="336" t="s">
        <v>301</v>
      </c>
      <c r="P117" s="330"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c r="A118" s="308" t="str">
        <f t="shared" ca="1" si="22"/>
        <v xml:space="preserve"> </v>
      </c>
      <c r="B118" s="269" t="b">
        <f t="shared" si="20"/>
        <v>0</v>
      </c>
      <c r="C118" s="207" t="s">
        <v>290</v>
      </c>
      <c r="D118" s="207" t="s">
        <v>290</v>
      </c>
      <c r="E118" s="207" t="str">
        <f t="shared" ca="1" si="25"/>
        <v xml:space="preserve"> </v>
      </c>
      <c r="F118" s="207" t="b">
        <f t="shared" si="28"/>
        <v>0</v>
      </c>
      <c r="G118" s="208" t="s">
        <v>290</v>
      </c>
      <c r="H118" s="209" t="s">
        <v>290</v>
      </c>
      <c r="I118" s="210" t="str">
        <f t="shared" ca="1" si="29"/>
        <v xml:space="preserve"> </v>
      </c>
      <c r="J118" s="210" t="b">
        <f t="shared" si="23"/>
        <v>0</v>
      </c>
      <c r="K118" s="210" t="str">
        <f t="shared" ca="1" si="26"/>
        <v xml:space="preserve"> </v>
      </c>
      <c r="L118" s="210" t="b">
        <f t="shared" si="24"/>
        <v>0</v>
      </c>
      <c r="M118" s="335">
        <v>2196</v>
      </c>
      <c r="N118" s="330"/>
      <c r="O118" s="336" t="s">
        <v>226</v>
      </c>
      <c r="P118" s="330" t="s">
        <v>15</v>
      </c>
      <c r="Q118" s="189">
        <f t="shared" si="27"/>
        <v>0</v>
      </c>
      <c r="R118" s="190"/>
    </row>
    <row r="119" spans="1:18">
      <c r="A119" s="308" t="s">
        <v>430</v>
      </c>
      <c r="B119" s="269" t="s">
        <v>430</v>
      </c>
      <c r="C119" s="207" t="s">
        <v>290</v>
      </c>
      <c r="D119" s="207" t="s">
        <v>290</v>
      </c>
      <c r="E119" s="207" t="str">
        <f t="shared" ca="1" si="25"/>
        <v xml:space="preserve"> </v>
      </c>
      <c r="F119" s="207" t="b">
        <f t="shared" si="28"/>
        <v>0</v>
      </c>
      <c r="G119" s="208" t="s">
        <v>290</v>
      </c>
      <c r="H119" s="209" t="s">
        <v>290</v>
      </c>
      <c r="I119" s="210" t="s">
        <v>290</v>
      </c>
      <c r="J119" s="210" t="s">
        <v>290</v>
      </c>
      <c r="K119" s="210" t="s">
        <v>290</v>
      </c>
      <c r="L119" s="210" t="s">
        <v>290</v>
      </c>
      <c r="N119" s="156"/>
      <c r="O119" s="151" t="s">
        <v>254</v>
      </c>
      <c r="Q119" s="189">
        <f>SUMIF(P94:P118,"貸",Q94:Q118)-SUMIF(P94:P118,"借",Q94:Q118)</f>
        <v>0</v>
      </c>
      <c r="R119" s="190"/>
    </row>
    <row r="120" spans="1:18" s="177" customFormat="1" hidden="1">
      <c r="A120" s="308" t="s">
        <v>385</v>
      </c>
      <c r="B120" s="269" t="b">
        <f t="shared" si="20"/>
        <v>0</v>
      </c>
      <c r="C120" s="207" t="s">
        <v>290</v>
      </c>
      <c r="D120" s="207" t="s">
        <v>290</v>
      </c>
      <c r="E120" s="207" t="str">
        <f t="shared" ca="1" si="25"/>
        <v xml:space="preserve"> </v>
      </c>
      <c r="F120" s="212" t="b">
        <f>F119</f>
        <v>0</v>
      </c>
      <c r="G120" s="208" t="s">
        <v>290</v>
      </c>
      <c r="H120" s="209" t="s">
        <v>290</v>
      </c>
      <c r="I120" s="210" t="s">
        <v>290</v>
      </c>
      <c r="J120" s="210" t="s">
        <v>290</v>
      </c>
      <c r="K120" s="210" t="s">
        <v>290</v>
      </c>
      <c r="L120" s="210" t="s">
        <v>290</v>
      </c>
      <c r="M120" s="175"/>
      <c r="N120" s="175"/>
      <c r="O120" s="224"/>
      <c r="P120" s="176"/>
      <c r="Q120" s="191"/>
      <c r="R120" s="192"/>
    </row>
    <row r="121" spans="1:18">
      <c r="A121" s="308" t="s">
        <v>430</v>
      </c>
      <c r="B121" s="269" t="s">
        <v>430</v>
      </c>
      <c r="C121" s="207" t="s">
        <v>290</v>
      </c>
      <c r="D121" s="207" t="s">
        <v>290</v>
      </c>
      <c r="E121" s="207" t="str">
        <f t="shared" ca="1" si="25"/>
        <v xml:space="preserve"> </v>
      </c>
      <c r="F121" s="207" t="b">
        <f>F136</f>
        <v>0</v>
      </c>
      <c r="G121" s="208" t="s">
        <v>290</v>
      </c>
      <c r="H121" s="209" t="s">
        <v>290</v>
      </c>
      <c r="I121" s="210" t="s">
        <v>290</v>
      </c>
      <c r="J121" s="210" t="s">
        <v>290</v>
      </c>
      <c r="K121" s="210" t="s">
        <v>290</v>
      </c>
      <c r="L121" s="210" t="s">
        <v>290</v>
      </c>
      <c r="M121" s="164"/>
      <c r="N121" s="156"/>
      <c r="O121" s="166" t="s">
        <v>253</v>
      </c>
      <c r="P121" s="165"/>
      <c r="Q121" s="189"/>
      <c r="R121" s="190"/>
    </row>
    <row r="122" spans="1:18">
      <c r="A122" s="308" t="str">
        <f t="shared" ca="1" si="22"/>
        <v xml:space="preserve"> </v>
      </c>
      <c r="B122" s="269" t="b">
        <f t="shared" si="20"/>
        <v>0</v>
      </c>
      <c r="C122" s="207" t="s">
        <v>290</v>
      </c>
      <c r="D122" s="207" t="s">
        <v>290</v>
      </c>
      <c r="E122" s="207" t="str">
        <f t="shared" ca="1" si="25"/>
        <v xml:space="preserve"> </v>
      </c>
      <c r="F122" s="207" t="b">
        <f t="shared" ref="F122:F138" si="38">Q122&lt;&gt;0</f>
        <v>0</v>
      </c>
      <c r="G122" s="208" t="s">
        <v>290</v>
      </c>
      <c r="H122" s="209" t="s">
        <v>290</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5">
        <v>2210</v>
      </c>
      <c r="N122" s="330"/>
      <c r="O122" s="336" t="s">
        <v>227</v>
      </c>
      <c r="P122" s="330"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c r="A123" s="308" t="str">
        <f t="shared" ca="1" si="22"/>
        <v xml:space="preserve"> </v>
      </c>
      <c r="B123" s="269" t="b">
        <f t="shared" si="20"/>
        <v>0</v>
      </c>
      <c r="C123" s="207" t="s">
        <v>290</v>
      </c>
      <c r="D123" s="207" t="s">
        <v>290</v>
      </c>
      <c r="E123" s="207" t="str">
        <f t="shared" ca="1" si="25"/>
        <v xml:space="preserve"> </v>
      </c>
      <c r="F123" s="207" t="b">
        <f t="shared" si="38"/>
        <v>0</v>
      </c>
      <c r="G123" s="208" t="s">
        <v>290</v>
      </c>
      <c r="H123" s="209" t="s">
        <v>290</v>
      </c>
      <c r="I123" s="210" t="str">
        <f t="shared" ca="1" si="39"/>
        <v xml:space="preserve"> </v>
      </c>
      <c r="J123" s="210" t="b">
        <f t="shared" si="23"/>
        <v>0</v>
      </c>
      <c r="K123" s="210" t="str">
        <f t="shared" ca="1" si="40"/>
        <v xml:space="preserve"> </v>
      </c>
      <c r="L123" s="210" t="b">
        <f t="shared" si="24"/>
        <v>0</v>
      </c>
      <c r="M123" s="335">
        <v>2220</v>
      </c>
      <c r="N123" s="330"/>
      <c r="O123" s="336" t="s">
        <v>45</v>
      </c>
      <c r="P123" s="330" t="s">
        <v>15</v>
      </c>
      <c r="Q123" s="189">
        <f t="shared" si="41"/>
        <v>0</v>
      </c>
      <c r="R123" s="190"/>
    </row>
    <row r="124" spans="1:18">
      <c r="A124" s="308" t="str">
        <f t="shared" ca="1" si="22"/>
        <v xml:space="preserve"> </v>
      </c>
      <c r="B124" s="269" t="b">
        <f t="shared" si="20"/>
        <v>0</v>
      </c>
      <c r="C124" s="207" t="s">
        <v>290</v>
      </c>
      <c r="D124" s="207" t="s">
        <v>290</v>
      </c>
      <c r="E124" s="207" t="str">
        <f t="shared" ca="1" si="25"/>
        <v xml:space="preserve"> </v>
      </c>
      <c r="F124" s="207" t="b">
        <f t="shared" si="38"/>
        <v>0</v>
      </c>
      <c r="G124" s="208" t="s">
        <v>290</v>
      </c>
      <c r="H124" s="209" t="s">
        <v>290</v>
      </c>
      <c r="I124" s="210" t="str">
        <f t="shared" ca="1" si="39"/>
        <v xml:space="preserve"> </v>
      </c>
      <c r="J124" s="210" t="b">
        <f t="shared" si="23"/>
        <v>0</v>
      </c>
      <c r="K124" s="210" t="str">
        <f t="shared" ca="1" si="40"/>
        <v xml:space="preserve"> </v>
      </c>
      <c r="L124" s="210" t="b">
        <f t="shared" si="24"/>
        <v>0</v>
      </c>
      <c r="M124" s="335">
        <v>2230</v>
      </c>
      <c r="N124" s="330"/>
      <c r="O124" s="336" t="s">
        <v>228</v>
      </c>
      <c r="P124" s="330" t="s">
        <v>15</v>
      </c>
      <c r="Q124" s="189">
        <f t="shared" si="41"/>
        <v>0</v>
      </c>
      <c r="R124" s="190"/>
    </row>
    <row r="125" spans="1:18">
      <c r="A125" s="308" t="str">
        <f t="shared" ca="1" si="22"/>
        <v xml:space="preserve"> </v>
      </c>
      <c r="B125" s="269" t="b">
        <f t="shared" si="20"/>
        <v>0</v>
      </c>
      <c r="C125" s="207" t="s">
        <v>290</v>
      </c>
      <c r="D125" s="207" t="s">
        <v>290</v>
      </c>
      <c r="E125" s="207" t="str">
        <f t="shared" ca="1" si="25"/>
        <v xml:space="preserve"> </v>
      </c>
      <c r="F125" s="207" t="b">
        <f t="shared" si="38"/>
        <v>0</v>
      </c>
      <c r="G125" s="208" t="s">
        <v>290</v>
      </c>
      <c r="H125" s="209" t="s">
        <v>290</v>
      </c>
      <c r="I125" s="210" t="str">
        <f t="shared" ca="1" si="39"/>
        <v xml:space="preserve"> </v>
      </c>
      <c r="J125" s="210" t="b">
        <f t="shared" si="23"/>
        <v>0</v>
      </c>
      <c r="K125" s="210" t="str">
        <f t="shared" ca="1" si="40"/>
        <v xml:space="preserve"> </v>
      </c>
      <c r="L125" s="210" t="b">
        <f t="shared" si="24"/>
        <v>0</v>
      </c>
      <c r="M125" s="335">
        <v>2240</v>
      </c>
      <c r="N125" s="330"/>
      <c r="O125" s="336" t="s">
        <v>229</v>
      </c>
      <c r="P125" s="330" t="s">
        <v>15</v>
      </c>
      <c r="Q125" s="189">
        <f t="shared" si="41"/>
        <v>0</v>
      </c>
      <c r="R125" s="190"/>
    </row>
    <row r="126" spans="1:18">
      <c r="A126" s="308" t="str">
        <f t="shared" ca="1" si="22"/>
        <v xml:space="preserve"> </v>
      </c>
      <c r="B126" s="269" t="b">
        <f t="shared" si="20"/>
        <v>0</v>
      </c>
      <c r="C126" s="207" t="s">
        <v>290</v>
      </c>
      <c r="D126" s="207" t="s">
        <v>290</v>
      </c>
      <c r="E126" s="207" t="str">
        <f t="shared" ca="1" si="25"/>
        <v xml:space="preserve"> </v>
      </c>
      <c r="F126" s="207" t="b">
        <f t="shared" si="38"/>
        <v>0</v>
      </c>
      <c r="G126" s="208" t="s">
        <v>290</v>
      </c>
      <c r="H126" s="209" t="s">
        <v>290</v>
      </c>
      <c r="I126" s="210" t="str">
        <f t="shared" ca="1" si="39"/>
        <v xml:space="preserve"> </v>
      </c>
      <c r="J126" s="210" t="b">
        <f t="shared" si="23"/>
        <v>0</v>
      </c>
      <c r="K126" s="210" t="str">
        <f t="shared" ca="1" si="40"/>
        <v xml:space="preserve"> </v>
      </c>
      <c r="L126" s="210" t="b">
        <f t="shared" si="24"/>
        <v>0</v>
      </c>
      <c r="M126" s="335">
        <v>2260</v>
      </c>
      <c r="N126" s="330"/>
      <c r="O126" s="336" t="s">
        <v>230</v>
      </c>
      <c r="P126" s="330" t="s">
        <v>15</v>
      </c>
      <c r="Q126" s="189">
        <f t="shared" si="41"/>
        <v>0</v>
      </c>
      <c r="R126" s="190"/>
    </row>
    <row r="127" spans="1:18">
      <c r="A127" s="308" t="str">
        <f t="shared" ca="1" si="22"/>
        <v xml:space="preserve"> </v>
      </c>
      <c r="B127" s="269" t="b">
        <f t="shared" si="20"/>
        <v>0</v>
      </c>
      <c r="C127" s="207" t="s">
        <v>290</v>
      </c>
      <c r="D127" s="207" t="s">
        <v>290</v>
      </c>
      <c r="E127" s="207" t="str">
        <f t="shared" ca="1" si="25"/>
        <v xml:space="preserve"> </v>
      </c>
      <c r="F127" s="207" t="b">
        <f t="shared" si="38"/>
        <v>0</v>
      </c>
      <c r="G127" s="208" t="s">
        <v>290</v>
      </c>
      <c r="H127" s="209" t="s">
        <v>290</v>
      </c>
      <c r="I127" s="210" t="str">
        <f t="shared" ca="1" si="39"/>
        <v xml:space="preserve"> </v>
      </c>
      <c r="J127" s="210" t="b">
        <f t="shared" si="23"/>
        <v>0</v>
      </c>
      <c r="K127" s="210" t="str">
        <f t="shared" ca="1" si="40"/>
        <v xml:space="preserve"> </v>
      </c>
      <c r="L127" s="210" t="b">
        <f t="shared" si="24"/>
        <v>0</v>
      </c>
      <c r="M127" s="335">
        <v>2270</v>
      </c>
      <c r="N127" s="330"/>
      <c r="O127" s="336" t="s">
        <v>231</v>
      </c>
      <c r="P127" s="330" t="s">
        <v>15</v>
      </c>
      <c r="Q127" s="189">
        <f t="shared" si="41"/>
        <v>0</v>
      </c>
      <c r="R127" s="190"/>
    </row>
    <row r="128" spans="1:18">
      <c r="A128" s="308" t="str">
        <f t="shared" ca="1" si="22"/>
        <v xml:space="preserve"> </v>
      </c>
      <c r="B128" s="269" t="b">
        <f t="shared" si="20"/>
        <v>0</v>
      </c>
      <c r="C128" s="207" t="s">
        <v>290</v>
      </c>
      <c r="D128" s="207" t="s">
        <v>290</v>
      </c>
      <c r="E128" s="207" t="str">
        <f t="shared" ca="1" si="25"/>
        <v xml:space="preserve"> </v>
      </c>
      <c r="F128" s="207" t="b">
        <f t="shared" si="38"/>
        <v>0</v>
      </c>
      <c r="G128" s="208" t="s">
        <v>290</v>
      </c>
      <c r="H128" s="209" t="s">
        <v>290</v>
      </c>
      <c r="I128" s="210" t="str">
        <f t="shared" ca="1" si="39"/>
        <v xml:space="preserve"> </v>
      </c>
      <c r="J128" s="210" t="b">
        <f t="shared" si="23"/>
        <v>0</v>
      </c>
      <c r="K128" s="210" t="str">
        <f t="shared" ca="1" si="40"/>
        <v xml:space="preserve"> </v>
      </c>
      <c r="L128" s="210" t="b">
        <f t="shared" si="24"/>
        <v>0</v>
      </c>
      <c r="M128" s="335">
        <v>2280</v>
      </c>
      <c r="N128" s="330"/>
      <c r="O128" s="336" t="s">
        <v>232</v>
      </c>
      <c r="P128" s="330" t="s">
        <v>15</v>
      </c>
      <c r="Q128" s="189">
        <f t="shared" si="41"/>
        <v>0</v>
      </c>
      <c r="R128" s="190"/>
    </row>
    <row r="129" spans="1:18">
      <c r="A129" s="308" t="str">
        <f t="shared" ca="1" si="22"/>
        <v xml:space="preserve"> </v>
      </c>
      <c r="B129" s="269" t="b">
        <f t="shared" si="20"/>
        <v>0</v>
      </c>
      <c r="C129" s="207" t="s">
        <v>290</v>
      </c>
      <c r="D129" s="207" t="s">
        <v>290</v>
      </c>
      <c r="E129" s="207" t="str">
        <f t="shared" ca="1" si="25"/>
        <v xml:space="preserve"> </v>
      </c>
      <c r="F129" s="207" t="b">
        <f t="shared" si="38"/>
        <v>0</v>
      </c>
      <c r="G129" s="208" t="s">
        <v>290</v>
      </c>
      <c r="H129" s="209" t="s">
        <v>290</v>
      </c>
      <c r="I129" s="210" t="str">
        <f t="shared" ca="1" si="39"/>
        <v xml:space="preserve"> </v>
      </c>
      <c r="J129" s="210" t="b">
        <f t="shared" si="23"/>
        <v>0</v>
      </c>
      <c r="K129" s="210" t="str">
        <f t="shared" ca="1" si="40"/>
        <v xml:space="preserve"> </v>
      </c>
      <c r="L129" s="210" t="b">
        <f t="shared" si="24"/>
        <v>0</v>
      </c>
      <c r="M129" s="335">
        <v>2281</v>
      </c>
      <c r="N129" s="330"/>
      <c r="O129" s="336" t="s">
        <v>233</v>
      </c>
      <c r="P129" s="330" t="s">
        <v>15</v>
      </c>
      <c r="Q129" s="189">
        <f t="shared" si="41"/>
        <v>0</v>
      </c>
      <c r="R129" s="190"/>
    </row>
    <row r="130" spans="1:18">
      <c r="A130" s="308" t="str">
        <f t="shared" ca="1" si="22"/>
        <v xml:space="preserve"> </v>
      </c>
      <c r="B130" s="269" t="b">
        <f t="shared" si="20"/>
        <v>0</v>
      </c>
      <c r="C130" s="207" t="s">
        <v>290</v>
      </c>
      <c r="D130" s="207" t="s">
        <v>290</v>
      </c>
      <c r="E130" s="207" t="str">
        <f t="shared" ca="1" si="25"/>
        <v xml:space="preserve"> </v>
      </c>
      <c r="F130" s="207" t="b">
        <f t="shared" si="38"/>
        <v>0</v>
      </c>
      <c r="G130" s="208" t="s">
        <v>290</v>
      </c>
      <c r="H130" s="209" t="s">
        <v>290</v>
      </c>
      <c r="I130" s="210" t="str">
        <f t="shared" ca="1" si="39"/>
        <v xml:space="preserve"> </v>
      </c>
      <c r="J130" s="210" t="b">
        <f t="shared" si="23"/>
        <v>0</v>
      </c>
      <c r="K130" s="210" t="str">
        <f t="shared" ca="1" si="40"/>
        <v xml:space="preserve"> </v>
      </c>
      <c r="L130" s="210" t="b">
        <f t="shared" si="24"/>
        <v>0</v>
      </c>
      <c r="M130" s="335">
        <v>2290</v>
      </c>
      <c r="N130" s="330"/>
      <c r="O130" s="336" t="s">
        <v>46</v>
      </c>
      <c r="P130" s="330" t="s">
        <v>15</v>
      </c>
      <c r="Q130" s="189">
        <f t="shared" si="41"/>
        <v>0</v>
      </c>
      <c r="R130" s="190"/>
    </row>
    <row r="131" spans="1:18">
      <c r="A131" s="308" t="str">
        <f t="shared" ca="1" si="22"/>
        <v xml:space="preserve"> </v>
      </c>
      <c r="B131" s="269" t="b">
        <f t="shared" si="20"/>
        <v>0</v>
      </c>
      <c r="C131" s="207" t="s">
        <v>290</v>
      </c>
      <c r="D131" s="207" t="s">
        <v>290</v>
      </c>
      <c r="E131" s="207" t="str">
        <f t="shared" ca="1" si="25"/>
        <v xml:space="preserve"> </v>
      </c>
      <c r="F131" s="207" t="b">
        <f t="shared" si="38"/>
        <v>0</v>
      </c>
      <c r="G131" s="208" t="s">
        <v>290</v>
      </c>
      <c r="H131" s="209" t="s">
        <v>290</v>
      </c>
      <c r="I131" s="210" t="str">
        <f t="shared" ca="1" si="39"/>
        <v xml:space="preserve"> </v>
      </c>
      <c r="J131" s="210" t="b">
        <f t="shared" si="23"/>
        <v>0</v>
      </c>
      <c r="K131" s="210" t="str">
        <f t="shared" ca="1" si="40"/>
        <v xml:space="preserve"> </v>
      </c>
      <c r="L131" s="210" t="b">
        <f t="shared" si="24"/>
        <v>0</v>
      </c>
      <c r="M131" s="335">
        <v>2910</v>
      </c>
      <c r="N131" s="330"/>
      <c r="O131" s="336" t="s">
        <v>47</v>
      </c>
      <c r="P131" s="330" t="s">
        <v>15</v>
      </c>
      <c r="Q131" s="189">
        <f t="shared" si="41"/>
        <v>0</v>
      </c>
      <c r="R131" s="190"/>
    </row>
    <row r="132" spans="1:18">
      <c r="A132" s="308" t="str">
        <f t="shared" ca="1" si="22"/>
        <v xml:space="preserve"> </v>
      </c>
      <c r="B132" s="269" t="b">
        <f t="shared" si="20"/>
        <v>0</v>
      </c>
      <c r="C132" s="207" t="s">
        <v>290</v>
      </c>
      <c r="D132" s="207" t="s">
        <v>290</v>
      </c>
      <c r="E132" s="207" t="str">
        <f t="shared" ca="1" si="25"/>
        <v xml:space="preserve"> </v>
      </c>
      <c r="F132" s="207" t="b">
        <f t="shared" si="38"/>
        <v>0</v>
      </c>
      <c r="G132" s="208" t="s">
        <v>290</v>
      </c>
      <c r="H132" s="209" t="s">
        <v>290</v>
      </c>
      <c r="I132" s="210" t="str">
        <f t="shared" ca="1" si="39"/>
        <v xml:space="preserve"> </v>
      </c>
      <c r="J132" s="210" t="b">
        <f t="shared" si="23"/>
        <v>0</v>
      </c>
      <c r="K132" s="210" t="str">
        <f t="shared" ca="1" si="40"/>
        <v xml:space="preserve"> </v>
      </c>
      <c r="L132" s="210" t="b">
        <f t="shared" si="24"/>
        <v>0</v>
      </c>
      <c r="M132" s="335">
        <v>2940</v>
      </c>
      <c r="N132" s="330"/>
      <c r="O132" s="336" t="s">
        <v>48</v>
      </c>
      <c r="P132" s="330" t="s">
        <v>15</v>
      </c>
      <c r="Q132" s="189">
        <f t="shared" si="41"/>
        <v>0</v>
      </c>
      <c r="R132" s="190"/>
    </row>
    <row r="133" spans="1:18">
      <c r="A133" s="308" t="str">
        <f t="shared" ca="1" si="22"/>
        <v xml:space="preserve"> </v>
      </c>
      <c r="B133" s="269" t="b">
        <f t="shared" ref="B133:B196" si="42">N133="Y"</f>
        <v>0</v>
      </c>
      <c r="C133" s="207" t="s">
        <v>290</v>
      </c>
      <c r="D133" s="207" t="s">
        <v>290</v>
      </c>
      <c r="E133" s="207" t="str">
        <f t="shared" ca="1" si="25"/>
        <v xml:space="preserve"> </v>
      </c>
      <c r="F133" s="207" t="b">
        <f t="shared" si="38"/>
        <v>0</v>
      </c>
      <c r="G133" s="208" t="s">
        <v>290</v>
      </c>
      <c r="H133" s="209" t="s">
        <v>290</v>
      </c>
      <c r="I133" s="210" t="str">
        <f t="shared" ca="1" si="39"/>
        <v xml:space="preserve"> </v>
      </c>
      <c r="J133" s="210" t="b">
        <f t="shared" si="23"/>
        <v>0</v>
      </c>
      <c r="K133" s="210" t="str">
        <f t="shared" ca="1" si="40"/>
        <v xml:space="preserve"> </v>
      </c>
      <c r="L133" s="210" t="b">
        <f t="shared" si="24"/>
        <v>0</v>
      </c>
      <c r="M133" s="335">
        <v>2951</v>
      </c>
      <c r="N133" s="330"/>
      <c r="O133" s="336" t="s">
        <v>234</v>
      </c>
      <c r="P133" s="330" t="s">
        <v>15</v>
      </c>
      <c r="Q133" s="189">
        <f t="shared" si="41"/>
        <v>0</v>
      </c>
      <c r="R133" s="190"/>
    </row>
    <row r="134" spans="1:18">
      <c r="A134" s="308" t="str">
        <f t="shared" ref="A134:A197" ca="1" si="43">IF(B134,COUNTIF(OFFSET(B134,ROW()*-1+3,,ROW()-2),TRUE)," ")</f>
        <v xml:space="preserve"> </v>
      </c>
      <c r="B134" s="269" t="b">
        <f t="shared" si="42"/>
        <v>0</v>
      </c>
      <c r="C134" s="207" t="s">
        <v>290</v>
      </c>
      <c r="D134" s="207" t="s">
        <v>290</v>
      </c>
      <c r="E134" s="207" t="str">
        <f t="shared" ca="1" si="25"/>
        <v xml:space="preserve"> </v>
      </c>
      <c r="F134" s="207" t="b">
        <f t="shared" si="38"/>
        <v>0</v>
      </c>
      <c r="G134" s="208" t="s">
        <v>290</v>
      </c>
      <c r="H134" s="209" t="s">
        <v>290</v>
      </c>
      <c r="I134" s="210" t="str">
        <f t="shared" ca="1" si="39"/>
        <v xml:space="preserve"> </v>
      </c>
      <c r="J134" s="210" t="b">
        <f t="shared" si="23"/>
        <v>0</v>
      </c>
      <c r="K134" s="210" t="str">
        <f t="shared" ca="1" si="40"/>
        <v xml:space="preserve"> </v>
      </c>
      <c r="L134" s="210" t="b">
        <f t="shared" si="24"/>
        <v>0</v>
      </c>
      <c r="M134" s="335">
        <v>2970</v>
      </c>
      <c r="N134" s="330"/>
      <c r="O134" s="336" t="s">
        <v>235</v>
      </c>
      <c r="P134" s="330" t="s">
        <v>15</v>
      </c>
      <c r="Q134" s="189">
        <f t="shared" si="41"/>
        <v>0</v>
      </c>
      <c r="R134" s="190"/>
    </row>
    <row r="135" spans="1:18">
      <c r="A135" s="308" t="str">
        <f t="shared" ca="1" si="43"/>
        <v xml:space="preserve"> </v>
      </c>
      <c r="B135" s="269" t="b">
        <f t="shared" si="42"/>
        <v>0</v>
      </c>
      <c r="C135" s="207" t="s">
        <v>290</v>
      </c>
      <c r="D135" s="207" t="s">
        <v>290</v>
      </c>
      <c r="E135" s="207" t="str">
        <f t="shared" ca="1" si="25"/>
        <v xml:space="preserve"> </v>
      </c>
      <c r="F135" s="207" t="b">
        <f t="shared" si="38"/>
        <v>0</v>
      </c>
      <c r="G135" s="208" t="s">
        <v>290</v>
      </c>
      <c r="H135" s="209" t="s">
        <v>290</v>
      </c>
      <c r="I135" s="210" t="str">
        <f t="shared" ca="1" si="39"/>
        <v xml:space="preserve"> </v>
      </c>
      <c r="J135" s="210" t="b">
        <f t="shared" ref="J135:J201" si="44">AND(P135="借",Q135&lt;&gt;0)</f>
        <v>0</v>
      </c>
      <c r="K135" s="210" t="str">
        <f t="shared" ca="1" si="40"/>
        <v xml:space="preserve"> </v>
      </c>
      <c r="L135" s="210" t="b">
        <f t="shared" ref="L135:L201" si="45">AND(P135="貸",Q135&lt;&gt;0)</f>
        <v>0</v>
      </c>
      <c r="M135" s="335">
        <v>2999</v>
      </c>
      <c r="N135" s="330"/>
      <c r="O135" s="336" t="s">
        <v>236</v>
      </c>
      <c r="P135" s="330" t="s">
        <v>15</v>
      </c>
      <c r="Q135" s="189">
        <f t="shared" si="41"/>
        <v>0</v>
      </c>
      <c r="R135" s="190"/>
    </row>
    <row r="136" spans="1:18">
      <c r="A136" s="308" t="s">
        <v>430</v>
      </c>
      <c r="B136" s="269" t="s">
        <v>430</v>
      </c>
      <c r="C136" s="207" t="s">
        <v>290</v>
      </c>
      <c r="D136" s="207" t="s">
        <v>290</v>
      </c>
      <c r="E136" s="207" t="str">
        <f t="shared" ca="1" si="25"/>
        <v xml:space="preserve"> </v>
      </c>
      <c r="F136" s="207" t="b">
        <f t="shared" si="38"/>
        <v>0</v>
      </c>
      <c r="G136" s="208" t="s">
        <v>290</v>
      </c>
      <c r="H136" s="209" t="s">
        <v>290</v>
      </c>
      <c r="I136" s="210" t="s">
        <v>290</v>
      </c>
      <c r="J136" s="210" t="s">
        <v>290</v>
      </c>
      <c r="K136" s="210" t="s">
        <v>290</v>
      </c>
      <c r="L136" s="210" t="s">
        <v>290</v>
      </c>
      <c r="N136" s="156"/>
      <c r="O136" s="151" t="s">
        <v>255</v>
      </c>
      <c r="Q136" s="189">
        <f>SUMIF(P122:P135,"貸",Q122:Q135)-SUMIF(P122:P135,"借",Q122:Q135)</f>
        <v>0</v>
      </c>
      <c r="R136" s="190"/>
    </row>
    <row r="137" spans="1:18" s="177" customFormat="1" hidden="1">
      <c r="A137" s="308" t="s">
        <v>385</v>
      </c>
      <c r="B137" s="269" t="b">
        <f t="shared" si="42"/>
        <v>0</v>
      </c>
      <c r="C137" s="207" t="s">
        <v>290</v>
      </c>
      <c r="D137" s="207" t="s">
        <v>290</v>
      </c>
      <c r="E137" s="207" t="str">
        <f t="shared" ca="1" si="25"/>
        <v xml:space="preserve"> </v>
      </c>
      <c r="F137" s="212" t="b">
        <f>F136</f>
        <v>0</v>
      </c>
      <c r="G137" s="208" t="s">
        <v>290</v>
      </c>
      <c r="H137" s="209" t="s">
        <v>290</v>
      </c>
      <c r="I137" s="210" t="s">
        <v>290</v>
      </c>
      <c r="J137" s="210" t="s">
        <v>290</v>
      </c>
      <c r="K137" s="210" t="s">
        <v>290</v>
      </c>
      <c r="L137" s="210" t="s">
        <v>290</v>
      </c>
      <c r="M137" s="175"/>
      <c r="N137" s="175"/>
      <c r="O137" s="181"/>
      <c r="P137" s="176"/>
      <c r="Q137" s="191"/>
      <c r="R137" s="192"/>
    </row>
    <row r="138" spans="1:18" ht="17.5" thickBot="1">
      <c r="A138" s="308" t="s">
        <v>430</v>
      </c>
      <c r="B138" s="269" t="s">
        <v>430</v>
      </c>
      <c r="C138" s="207" t="s">
        <v>290</v>
      </c>
      <c r="D138" s="207" t="s">
        <v>290</v>
      </c>
      <c r="E138" s="207" t="str">
        <f t="shared" ca="1" si="25"/>
        <v xml:space="preserve"> </v>
      </c>
      <c r="F138" s="207" t="b">
        <f t="shared" si="38"/>
        <v>0</v>
      </c>
      <c r="G138" s="208" t="s">
        <v>290</v>
      </c>
      <c r="H138" s="209" t="s">
        <v>290</v>
      </c>
      <c r="I138" s="210" t="s">
        <v>290</v>
      </c>
      <c r="J138" s="210" t="s">
        <v>290</v>
      </c>
      <c r="K138" s="210" t="s">
        <v>290</v>
      </c>
      <c r="L138" s="210" t="s">
        <v>290</v>
      </c>
      <c r="M138" s="168"/>
      <c r="N138" s="168"/>
      <c r="O138" s="225" t="s">
        <v>260</v>
      </c>
      <c r="P138" s="169"/>
      <c r="Q138" s="189">
        <f>Q119+Q136</f>
        <v>0</v>
      </c>
      <c r="R138" s="190"/>
    </row>
    <row r="139" spans="1:18" s="177" customFormat="1" hidden="1">
      <c r="A139" s="308" t="s">
        <v>385</v>
      </c>
      <c r="B139" s="269" t="b">
        <f t="shared" si="42"/>
        <v>0</v>
      </c>
      <c r="C139" s="207" t="s">
        <v>290</v>
      </c>
      <c r="D139" s="207" t="s">
        <v>290</v>
      </c>
      <c r="E139" s="207" t="str">
        <f t="shared" ca="1" si="25"/>
        <v xml:space="preserve"> </v>
      </c>
      <c r="F139" s="212" t="b">
        <f>F138</f>
        <v>0</v>
      </c>
      <c r="G139" s="208" t="s">
        <v>290</v>
      </c>
      <c r="H139" s="209" t="s">
        <v>290</v>
      </c>
      <c r="I139" s="210" t="s">
        <v>290</v>
      </c>
      <c r="J139" s="210" t="s">
        <v>290</v>
      </c>
      <c r="K139" s="210" t="s">
        <v>290</v>
      </c>
      <c r="L139" s="210" t="s">
        <v>290</v>
      </c>
      <c r="M139" s="175"/>
      <c r="N139" s="175"/>
      <c r="O139" s="181"/>
      <c r="P139" s="176"/>
      <c r="Q139" s="191"/>
      <c r="R139" s="192"/>
    </row>
    <row r="140" spans="1:18">
      <c r="A140" s="308" t="s">
        <v>430</v>
      </c>
      <c r="B140" s="269" t="s">
        <v>430</v>
      </c>
      <c r="C140" s="207" t="s">
        <v>290</v>
      </c>
      <c r="D140" s="207" t="s">
        <v>290</v>
      </c>
      <c r="E140" s="207">
        <f t="shared" ca="1" si="25"/>
        <v>1</v>
      </c>
      <c r="F140" s="207" t="b">
        <f>F156</f>
        <v>1</v>
      </c>
      <c r="G140" s="208" t="s">
        <v>290</v>
      </c>
      <c r="H140" s="209" t="s">
        <v>290</v>
      </c>
      <c r="I140" s="210" t="s">
        <v>290</v>
      </c>
      <c r="J140" s="210" t="s">
        <v>290</v>
      </c>
      <c r="K140" s="210" t="s">
        <v>290</v>
      </c>
      <c r="L140" s="210" t="s">
        <v>290</v>
      </c>
      <c r="M140" s="164"/>
      <c r="N140" s="156"/>
      <c r="O140" s="166" t="s">
        <v>256</v>
      </c>
      <c r="P140" s="165"/>
      <c r="Q140" s="189"/>
      <c r="R140" s="190"/>
    </row>
    <row r="141" spans="1:18">
      <c r="A141" s="308">
        <f t="shared" ca="1" si="43"/>
        <v>24</v>
      </c>
      <c r="B141" s="269" t="b">
        <f t="shared" si="42"/>
        <v>1</v>
      </c>
      <c r="C141" s="207" t="s">
        <v>290</v>
      </c>
      <c r="D141" s="207" t="s">
        <v>290</v>
      </c>
      <c r="E141" s="207">
        <f t="shared" ca="1" si="25"/>
        <v>2</v>
      </c>
      <c r="F141" s="207" t="b">
        <f t="shared" ref="F141:F156" si="46">Q141&lt;&gt;0</f>
        <v>1</v>
      </c>
      <c r="G141" s="208" t="s">
        <v>290</v>
      </c>
      <c r="H141" s="209" t="s">
        <v>290</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5">
        <v>3110</v>
      </c>
      <c r="N141" s="330" t="s">
        <v>268</v>
      </c>
      <c r="O141" s="336" t="s">
        <v>130</v>
      </c>
      <c r="P141" s="330"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c r="A142" s="308" t="str">
        <f t="shared" ca="1" si="43"/>
        <v xml:space="preserve"> </v>
      </c>
      <c r="B142" s="269" t="b">
        <f t="shared" si="42"/>
        <v>0</v>
      </c>
      <c r="C142" s="207" t="s">
        <v>290</v>
      </c>
      <c r="D142" s="207" t="s">
        <v>290</v>
      </c>
      <c r="E142" s="207" t="str">
        <f t="shared" ca="1" si="25"/>
        <v xml:space="preserve"> </v>
      </c>
      <c r="F142" s="207" t="b">
        <f t="shared" si="46"/>
        <v>0</v>
      </c>
      <c r="G142" s="208" t="s">
        <v>290</v>
      </c>
      <c r="H142" s="209" t="s">
        <v>290</v>
      </c>
      <c r="I142" s="210" t="str">
        <f t="shared" ca="1" si="47"/>
        <v xml:space="preserve"> </v>
      </c>
      <c r="J142" s="210" t="b">
        <f t="shared" si="44"/>
        <v>0</v>
      </c>
      <c r="K142" s="210" t="str">
        <f t="shared" ca="1" si="48"/>
        <v xml:space="preserve"> </v>
      </c>
      <c r="L142" s="210" t="b">
        <f t="shared" si="45"/>
        <v>0</v>
      </c>
      <c r="M142" s="335">
        <v>3330</v>
      </c>
      <c r="N142" s="330"/>
      <c r="O142" s="336" t="s">
        <v>49</v>
      </c>
      <c r="P142" s="330" t="s">
        <v>15</v>
      </c>
      <c r="Q142" s="189">
        <f t="shared" si="49"/>
        <v>0</v>
      </c>
      <c r="R142" s="190"/>
    </row>
    <row r="143" spans="1:18">
      <c r="A143" s="308" t="str">
        <f t="shared" ca="1" si="43"/>
        <v xml:space="preserve"> </v>
      </c>
      <c r="B143" s="269" t="b">
        <f t="shared" si="42"/>
        <v>0</v>
      </c>
      <c r="C143" s="207" t="s">
        <v>290</v>
      </c>
      <c r="D143" s="207" t="s">
        <v>290</v>
      </c>
      <c r="E143" s="207" t="str">
        <f t="shared" ca="1" si="25"/>
        <v xml:space="preserve"> </v>
      </c>
      <c r="F143" s="207" t="b">
        <f t="shared" si="46"/>
        <v>0</v>
      </c>
      <c r="G143" s="208" t="s">
        <v>290</v>
      </c>
      <c r="H143" s="209" t="s">
        <v>290</v>
      </c>
      <c r="I143" s="210" t="str">
        <f t="shared" ca="1" si="47"/>
        <v xml:space="preserve"> </v>
      </c>
      <c r="J143" s="210" t="b">
        <f t="shared" si="44"/>
        <v>0</v>
      </c>
      <c r="K143" s="210" t="str">
        <f t="shared" ca="1" si="48"/>
        <v xml:space="preserve"> </v>
      </c>
      <c r="L143" s="210" t="b">
        <f t="shared" si="45"/>
        <v>0</v>
      </c>
      <c r="M143" s="335">
        <v>3410</v>
      </c>
      <c r="N143" s="330"/>
      <c r="O143" s="336" t="s">
        <v>237</v>
      </c>
      <c r="P143" s="330" t="s">
        <v>15</v>
      </c>
      <c r="Q143" s="189">
        <f t="shared" si="49"/>
        <v>0</v>
      </c>
      <c r="R143" s="190"/>
    </row>
    <row r="144" spans="1:18">
      <c r="A144" s="308" t="str">
        <f t="shared" ca="1" si="43"/>
        <v xml:space="preserve"> </v>
      </c>
      <c r="B144" s="269" t="b">
        <f t="shared" si="42"/>
        <v>0</v>
      </c>
      <c r="C144" s="207" t="s">
        <v>290</v>
      </c>
      <c r="D144" s="207" t="s">
        <v>290</v>
      </c>
      <c r="E144" s="207" t="str">
        <f t="shared" ca="1" si="25"/>
        <v xml:space="preserve"> </v>
      </c>
      <c r="F144" s="207" t="b">
        <f t="shared" si="46"/>
        <v>0</v>
      </c>
      <c r="G144" s="208" t="s">
        <v>290</v>
      </c>
      <c r="H144" s="209" t="s">
        <v>290</v>
      </c>
      <c r="I144" s="210" t="str">
        <f t="shared" ca="1" si="47"/>
        <v xml:space="preserve"> </v>
      </c>
      <c r="J144" s="210" t="b">
        <f t="shared" si="44"/>
        <v>0</v>
      </c>
      <c r="K144" s="210" t="str">
        <f t="shared" ca="1" si="48"/>
        <v xml:space="preserve"> </v>
      </c>
      <c r="L144" s="210" t="b">
        <f t="shared" si="45"/>
        <v>0</v>
      </c>
      <c r="M144" s="335">
        <v>3420</v>
      </c>
      <c r="N144" s="330"/>
      <c r="O144" s="336" t="s">
        <v>238</v>
      </c>
      <c r="P144" s="330" t="s">
        <v>15</v>
      </c>
      <c r="Q144" s="189">
        <f t="shared" si="49"/>
        <v>0</v>
      </c>
      <c r="R144" s="190"/>
    </row>
    <row r="145" spans="1:19">
      <c r="A145" s="308">
        <f t="shared" ca="1" si="43"/>
        <v>25</v>
      </c>
      <c r="B145" s="269" t="b">
        <f t="shared" si="42"/>
        <v>1</v>
      </c>
      <c r="C145" s="207" t="s">
        <v>290</v>
      </c>
      <c r="D145" s="207" t="s">
        <v>290</v>
      </c>
      <c r="E145" s="207" t="str">
        <f t="shared" ca="1" si="25"/>
        <v xml:space="preserve"> </v>
      </c>
      <c r="F145" s="207" t="b">
        <f t="shared" si="46"/>
        <v>0</v>
      </c>
      <c r="G145" s="208" t="s">
        <v>290</v>
      </c>
      <c r="H145" s="209" t="s">
        <v>290</v>
      </c>
      <c r="I145" s="210" t="str">
        <f t="shared" ca="1" si="47"/>
        <v xml:space="preserve"> </v>
      </c>
      <c r="J145" s="210" t="b">
        <f t="shared" si="44"/>
        <v>0</v>
      </c>
      <c r="K145" s="210" t="str">
        <f t="shared" ca="1" si="48"/>
        <v xml:space="preserve"> </v>
      </c>
      <c r="L145" s="210" t="b">
        <f t="shared" si="45"/>
        <v>0</v>
      </c>
      <c r="M145" s="335">
        <v>3430</v>
      </c>
      <c r="N145" s="330" t="s">
        <v>268</v>
      </c>
      <c r="O145" s="336" t="s">
        <v>50</v>
      </c>
      <c r="P145" s="330" t="s">
        <v>15</v>
      </c>
      <c r="Q145" s="189">
        <f t="shared" si="49"/>
        <v>0</v>
      </c>
      <c r="R145" s="190"/>
    </row>
    <row r="146" spans="1:19">
      <c r="A146" s="308" t="str">
        <f t="shared" ca="1" si="43"/>
        <v xml:space="preserve"> </v>
      </c>
      <c r="B146" s="269" t="b">
        <f t="shared" si="42"/>
        <v>0</v>
      </c>
      <c r="C146" s="207" t="s">
        <v>290</v>
      </c>
      <c r="D146" s="207" t="s">
        <v>290</v>
      </c>
      <c r="E146" s="207" t="str">
        <f t="shared" ca="1" si="25"/>
        <v xml:space="preserve"> </v>
      </c>
      <c r="F146" s="207" t="b">
        <f t="shared" si="46"/>
        <v>0</v>
      </c>
      <c r="G146" s="208" t="s">
        <v>290</v>
      </c>
      <c r="H146" s="209" t="s">
        <v>290</v>
      </c>
      <c r="I146" s="210" t="str">
        <f t="shared" ca="1" si="47"/>
        <v xml:space="preserve"> </v>
      </c>
      <c r="J146" s="210" t="b">
        <f t="shared" si="44"/>
        <v>0</v>
      </c>
      <c r="K146" s="210" t="str">
        <f t="shared" ca="1" si="48"/>
        <v xml:space="preserve"> </v>
      </c>
      <c r="L146" s="210" t="b">
        <f t="shared" si="45"/>
        <v>0</v>
      </c>
      <c r="M146" s="335">
        <v>3434</v>
      </c>
      <c r="N146" s="330"/>
      <c r="O146" s="336" t="s">
        <v>239</v>
      </c>
      <c r="P146" s="330" t="s">
        <v>15</v>
      </c>
      <c r="Q146" s="189">
        <f t="shared" si="49"/>
        <v>0</v>
      </c>
      <c r="R146" s="190"/>
    </row>
    <row r="147" spans="1:19">
      <c r="A147" s="308" t="str">
        <f t="shared" ca="1" si="43"/>
        <v xml:space="preserve"> </v>
      </c>
      <c r="B147" s="269" t="b">
        <f t="shared" si="42"/>
        <v>0</v>
      </c>
      <c r="C147" s="207" t="s">
        <v>290</v>
      </c>
      <c r="D147" s="207" t="s">
        <v>290</v>
      </c>
      <c r="E147" s="207" t="str">
        <f t="shared" ca="1" si="25"/>
        <v xml:space="preserve"> </v>
      </c>
      <c r="F147" s="207" t="b">
        <f t="shared" si="46"/>
        <v>0</v>
      </c>
      <c r="G147" s="208" t="s">
        <v>290</v>
      </c>
      <c r="H147" s="209" t="s">
        <v>290</v>
      </c>
      <c r="I147" s="210" t="str">
        <f t="shared" ca="1" si="47"/>
        <v xml:space="preserve"> </v>
      </c>
      <c r="J147" s="210" t="b">
        <f t="shared" si="44"/>
        <v>0</v>
      </c>
      <c r="K147" s="210" t="str">
        <f t="shared" ca="1" si="48"/>
        <v xml:space="preserve"> </v>
      </c>
      <c r="L147" s="210" t="b">
        <f t="shared" si="45"/>
        <v>0</v>
      </c>
      <c r="M147" s="335">
        <v>3435</v>
      </c>
      <c r="N147" s="330"/>
      <c r="O147" s="336" t="s">
        <v>240</v>
      </c>
      <c r="P147" s="330" t="s">
        <v>15</v>
      </c>
      <c r="Q147" s="189">
        <f t="shared" si="49"/>
        <v>0</v>
      </c>
      <c r="R147" s="190"/>
    </row>
    <row r="148" spans="1:19">
      <c r="A148" s="308"/>
      <c r="B148" s="269"/>
      <c r="C148" s="207" t="s">
        <v>290</v>
      </c>
      <c r="D148" s="207" t="s">
        <v>290</v>
      </c>
      <c r="E148" s="207">
        <f t="shared" ca="1" si="25"/>
        <v>3</v>
      </c>
      <c r="F148" s="207" t="b">
        <f t="shared" si="46"/>
        <v>1</v>
      </c>
      <c r="G148" s="208" t="s">
        <v>290</v>
      </c>
      <c r="H148" s="209" t="s">
        <v>290</v>
      </c>
      <c r="I148" s="210" t="str">
        <f t="shared" ca="1" si="47"/>
        <v xml:space="preserve"> </v>
      </c>
      <c r="J148" s="210" t="b">
        <v>0</v>
      </c>
      <c r="K148" s="210" t="str">
        <f t="shared" ca="1" si="48"/>
        <v xml:space="preserve"> </v>
      </c>
      <c r="L148" s="210" t="b">
        <v>0</v>
      </c>
      <c r="M148" s="335">
        <v>3440</v>
      </c>
      <c r="N148" s="330"/>
      <c r="O148" s="326" t="s">
        <v>51</v>
      </c>
      <c r="P148" s="330" t="s">
        <v>15</v>
      </c>
      <c r="Q148" s="193">
        <f>SUMIF(P160:P266,"貸",Q160:Q266)-SUMIF(P160:P266,"借",Q160:Q266)</f>
        <v>5500</v>
      </c>
      <c r="R148" s="193"/>
      <c r="S148" s="219"/>
    </row>
    <row r="149" spans="1:19">
      <c r="A149" s="308" t="str">
        <f t="shared" ca="1" si="43"/>
        <v xml:space="preserve"> </v>
      </c>
      <c r="B149" s="269" t="b">
        <f t="shared" si="42"/>
        <v>0</v>
      </c>
      <c r="C149" s="207" t="s">
        <v>290</v>
      </c>
      <c r="D149" s="207" t="s">
        <v>290</v>
      </c>
      <c r="E149" s="207" t="str">
        <f t="shared" ca="1" si="25"/>
        <v xml:space="preserve"> </v>
      </c>
      <c r="F149" s="207" t="b">
        <f t="shared" si="46"/>
        <v>0</v>
      </c>
      <c r="G149" s="208" t="s">
        <v>290</v>
      </c>
      <c r="H149" s="209" t="s">
        <v>290</v>
      </c>
      <c r="I149" s="210" t="str">
        <f t="shared" ca="1" si="47"/>
        <v xml:space="preserve"> </v>
      </c>
      <c r="J149" s="210" t="b">
        <f t="shared" si="44"/>
        <v>0</v>
      </c>
      <c r="K149" s="210" t="str">
        <f t="shared" ca="1" si="48"/>
        <v xml:space="preserve"> </v>
      </c>
      <c r="L149" s="210" t="b">
        <f t="shared" si="45"/>
        <v>0</v>
      </c>
      <c r="M149" s="335">
        <v>3502</v>
      </c>
      <c r="N149" s="330"/>
      <c r="O149" s="336" t="s">
        <v>241</v>
      </c>
      <c r="P149" s="330"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c r="A150" s="308" t="str">
        <f t="shared" ca="1" si="43"/>
        <v xml:space="preserve"> </v>
      </c>
      <c r="B150" s="269" t="b">
        <f t="shared" si="42"/>
        <v>0</v>
      </c>
      <c r="C150" s="207" t="s">
        <v>290</v>
      </c>
      <c r="D150" s="207" t="s">
        <v>290</v>
      </c>
      <c r="E150" s="207" t="str">
        <f t="shared" ca="1" si="25"/>
        <v xml:space="preserve"> </v>
      </c>
      <c r="F150" s="207" t="b">
        <f t="shared" si="46"/>
        <v>0</v>
      </c>
      <c r="G150" s="208" t="s">
        <v>290</v>
      </c>
      <c r="H150" s="209" t="s">
        <v>290</v>
      </c>
      <c r="I150" s="210" t="str">
        <f t="shared" ca="1" si="47"/>
        <v xml:space="preserve"> </v>
      </c>
      <c r="J150" s="210" t="b">
        <f t="shared" si="44"/>
        <v>0</v>
      </c>
      <c r="K150" s="210" t="str">
        <f t="shared" ca="1" si="48"/>
        <v xml:space="preserve"> </v>
      </c>
      <c r="L150" s="210" t="b">
        <f t="shared" si="45"/>
        <v>0</v>
      </c>
      <c r="M150" s="335">
        <v>3503</v>
      </c>
      <c r="N150" s="330"/>
      <c r="O150" s="336" t="s">
        <v>242</v>
      </c>
      <c r="P150" s="330" t="s">
        <v>15</v>
      </c>
      <c r="Q150" s="189">
        <f t="shared" si="50"/>
        <v>0</v>
      </c>
      <c r="R150" s="190"/>
    </row>
    <row r="151" spans="1:19">
      <c r="A151" s="308" t="str">
        <f t="shared" ca="1" si="43"/>
        <v xml:space="preserve"> </v>
      </c>
      <c r="B151" s="269" t="b">
        <f t="shared" si="42"/>
        <v>0</v>
      </c>
      <c r="C151" s="207" t="s">
        <v>290</v>
      </c>
      <c r="D151" s="207" t="s">
        <v>290</v>
      </c>
      <c r="E151" s="207" t="str">
        <f t="shared" ca="1" si="25"/>
        <v xml:space="preserve"> </v>
      </c>
      <c r="F151" s="207" t="b">
        <f t="shared" si="46"/>
        <v>0</v>
      </c>
      <c r="G151" s="208" t="s">
        <v>290</v>
      </c>
      <c r="H151" s="209" t="s">
        <v>290</v>
      </c>
      <c r="I151" s="210" t="str">
        <f t="shared" ca="1" si="47"/>
        <v xml:space="preserve"> </v>
      </c>
      <c r="J151" s="210" t="b">
        <f t="shared" si="44"/>
        <v>0</v>
      </c>
      <c r="K151" s="210" t="str">
        <f t="shared" ca="1" si="48"/>
        <v xml:space="preserve"> </v>
      </c>
      <c r="L151" s="210" t="b">
        <f t="shared" si="45"/>
        <v>0</v>
      </c>
      <c r="M151" s="335">
        <v>3504</v>
      </c>
      <c r="N151" s="330"/>
      <c r="O151" s="339" t="s">
        <v>243</v>
      </c>
      <c r="P151" s="330" t="s">
        <v>15</v>
      </c>
      <c r="Q151" s="189">
        <f t="shared" si="50"/>
        <v>0</v>
      </c>
      <c r="R151" s="190"/>
    </row>
    <row r="152" spans="1:19">
      <c r="A152" s="308" t="str">
        <f t="shared" ca="1" si="43"/>
        <v xml:space="preserve"> </v>
      </c>
      <c r="B152" s="269" t="b">
        <f t="shared" si="42"/>
        <v>0</v>
      </c>
      <c r="C152" s="207" t="s">
        <v>290</v>
      </c>
      <c r="D152" s="207" t="s">
        <v>290</v>
      </c>
      <c r="E152" s="207" t="str">
        <f t="shared" ca="1" si="25"/>
        <v xml:space="preserve"> </v>
      </c>
      <c r="F152" s="207" t="b">
        <f t="shared" si="46"/>
        <v>0</v>
      </c>
      <c r="G152" s="208" t="s">
        <v>290</v>
      </c>
      <c r="H152" s="209" t="s">
        <v>290</v>
      </c>
      <c r="I152" s="210" t="str">
        <f t="shared" ca="1" si="47"/>
        <v xml:space="preserve"> </v>
      </c>
      <c r="J152" s="210" t="b">
        <f t="shared" si="44"/>
        <v>0</v>
      </c>
      <c r="K152" s="210" t="str">
        <f t="shared" ca="1" si="48"/>
        <v xml:space="preserve"> </v>
      </c>
      <c r="L152" s="210" t="b">
        <f t="shared" si="45"/>
        <v>0</v>
      </c>
      <c r="M152" s="335">
        <v>3505</v>
      </c>
      <c r="N152" s="330"/>
      <c r="O152" s="336" t="s">
        <v>246</v>
      </c>
      <c r="P152" s="330" t="s">
        <v>15</v>
      </c>
      <c r="Q152" s="189">
        <f t="shared" si="50"/>
        <v>0</v>
      </c>
      <c r="R152" s="190"/>
    </row>
    <row r="153" spans="1:19">
      <c r="A153" s="308" t="str">
        <f t="shared" ca="1" si="43"/>
        <v xml:space="preserve"> </v>
      </c>
      <c r="B153" s="269" t="b">
        <f t="shared" si="42"/>
        <v>0</v>
      </c>
      <c r="C153" s="207" t="s">
        <v>290</v>
      </c>
      <c r="D153" s="207" t="s">
        <v>290</v>
      </c>
      <c r="E153" s="207" t="str">
        <f t="shared" ca="1" si="25"/>
        <v xml:space="preserve"> </v>
      </c>
      <c r="F153" s="207" t="b">
        <f t="shared" si="46"/>
        <v>0</v>
      </c>
      <c r="G153" s="208" t="s">
        <v>290</v>
      </c>
      <c r="H153" s="209" t="s">
        <v>290</v>
      </c>
      <c r="I153" s="210" t="str">
        <f t="shared" ca="1" si="47"/>
        <v xml:space="preserve"> </v>
      </c>
      <c r="J153" s="210" t="b">
        <f t="shared" si="44"/>
        <v>0</v>
      </c>
      <c r="K153" s="210" t="str">
        <f t="shared" ca="1" si="48"/>
        <v xml:space="preserve"> </v>
      </c>
      <c r="L153" s="210" t="b">
        <f t="shared" si="45"/>
        <v>0</v>
      </c>
      <c r="M153" s="335">
        <v>3507</v>
      </c>
      <c r="N153" s="330"/>
      <c r="O153" s="336" t="s">
        <v>244</v>
      </c>
      <c r="P153" s="330" t="s">
        <v>15</v>
      </c>
      <c r="Q153" s="189">
        <f t="shared" si="50"/>
        <v>0</v>
      </c>
      <c r="R153" s="190"/>
    </row>
    <row r="154" spans="1:19">
      <c r="A154" s="308" t="str">
        <f t="shared" ca="1" si="43"/>
        <v xml:space="preserve"> </v>
      </c>
      <c r="B154" s="269" t="b">
        <f t="shared" si="42"/>
        <v>0</v>
      </c>
      <c r="C154" s="207" t="s">
        <v>290</v>
      </c>
      <c r="D154" s="207" t="s">
        <v>290</v>
      </c>
      <c r="E154" s="207" t="str">
        <f t="shared" ca="1" si="25"/>
        <v xml:space="preserve"> </v>
      </c>
      <c r="F154" s="207" t="b">
        <f t="shared" si="46"/>
        <v>0</v>
      </c>
      <c r="G154" s="208" t="s">
        <v>290</v>
      </c>
      <c r="H154" s="209" t="s">
        <v>290</v>
      </c>
      <c r="I154" s="210" t="str">
        <f t="shared" ca="1" si="47"/>
        <v xml:space="preserve"> </v>
      </c>
      <c r="J154" s="210" t="b">
        <f t="shared" si="44"/>
        <v>0</v>
      </c>
      <c r="K154" s="210" t="str">
        <f t="shared" ca="1" si="48"/>
        <v xml:space="preserve"> </v>
      </c>
      <c r="L154" s="210" t="b">
        <f t="shared" si="45"/>
        <v>0</v>
      </c>
      <c r="M154" s="335">
        <v>3506</v>
      </c>
      <c r="N154" s="330"/>
      <c r="O154" s="336" t="s">
        <v>245</v>
      </c>
      <c r="P154" s="330" t="s">
        <v>15</v>
      </c>
      <c r="Q154" s="189">
        <f t="shared" si="50"/>
        <v>0</v>
      </c>
      <c r="R154" s="190"/>
    </row>
    <row r="155" spans="1:19">
      <c r="A155" s="308" t="str">
        <f t="shared" ca="1" si="43"/>
        <v xml:space="preserve"> </v>
      </c>
      <c r="B155" s="269" t="b">
        <f t="shared" si="42"/>
        <v>0</v>
      </c>
      <c r="C155" s="207" t="s">
        <v>290</v>
      </c>
      <c r="D155" s="207" t="s">
        <v>290</v>
      </c>
      <c r="E155" s="207" t="str">
        <f t="shared" ca="1" si="25"/>
        <v xml:space="preserve"> </v>
      </c>
      <c r="F155" s="207" t="b">
        <f>Q155&lt;&gt;0</f>
        <v>0</v>
      </c>
      <c r="G155" s="208" t="s">
        <v>290</v>
      </c>
      <c r="H155" s="209" t="s">
        <v>290</v>
      </c>
      <c r="I155" s="210" t="str">
        <f t="shared" ca="1" si="47"/>
        <v xml:space="preserve"> </v>
      </c>
      <c r="J155" s="210" t="b">
        <f t="shared" si="44"/>
        <v>0</v>
      </c>
      <c r="K155" s="210" t="str">
        <f t="shared" ca="1" si="48"/>
        <v xml:space="preserve"> </v>
      </c>
      <c r="L155" s="210" t="b">
        <f t="shared" si="45"/>
        <v>0</v>
      </c>
      <c r="M155" s="335">
        <v>3600</v>
      </c>
      <c r="N155" s="330"/>
      <c r="O155" s="336" t="s">
        <v>309</v>
      </c>
      <c r="P155" s="330" t="s">
        <v>12</v>
      </c>
      <c r="Q155" s="189">
        <f t="shared" si="50"/>
        <v>0</v>
      </c>
      <c r="R155" s="190"/>
    </row>
    <row r="156" spans="1:19">
      <c r="A156" s="308" t="s">
        <v>290</v>
      </c>
      <c r="B156" s="269" t="s">
        <v>430</v>
      </c>
      <c r="C156" s="207" t="s">
        <v>290</v>
      </c>
      <c r="D156" s="207" t="s">
        <v>290</v>
      </c>
      <c r="E156" s="207">
        <f t="shared" ca="1" si="25"/>
        <v>4</v>
      </c>
      <c r="F156" s="207" t="b">
        <f t="shared" si="46"/>
        <v>1</v>
      </c>
      <c r="G156" s="208" t="s">
        <v>290</v>
      </c>
      <c r="H156" s="209" t="s">
        <v>290</v>
      </c>
      <c r="I156" s="210" t="s">
        <v>290</v>
      </c>
      <c r="J156" s="210" t="s">
        <v>290</v>
      </c>
      <c r="K156" s="210" t="s">
        <v>290</v>
      </c>
      <c r="L156" s="210" t="s">
        <v>290</v>
      </c>
      <c r="N156" s="156"/>
      <c r="O156" s="151" t="s">
        <v>258</v>
      </c>
      <c r="Q156" s="189">
        <f>SUMIF(P141:P155,"貸",Q141:Q155)-SUMIF(P141:P155,"借",Q141:Q155)</f>
        <v>1005500</v>
      </c>
      <c r="R156" s="190"/>
    </row>
    <row r="157" spans="1:19" s="177" customFormat="1" hidden="1">
      <c r="A157" s="308" t="s">
        <v>385</v>
      </c>
      <c r="B157" s="269" t="b">
        <f t="shared" si="42"/>
        <v>0</v>
      </c>
      <c r="C157" s="207" t="s">
        <v>290</v>
      </c>
      <c r="D157" s="207" t="s">
        <v>290</v>
      </c>
      <c r="E157" s="207">
        <f t="shared" ca="1" si="25"/>
        <v>5</v>
      </c>
      <c r="F157" s="212" t="b">
        <f>F156</f>
        <v>1</v>
      </c>
      <c r="G157" s="208" t="s">
        <v>290</v>
      </c>
      <c r="H157" s="209" t="s">
        <v>290</v>
      </c>
      <c r="I157" s="210" t="s">
        <v>290</v>
      </c>
      <c r="J157" s="210" t="s">
        <v>290</v>
      </c>
      <c r="K157" s="210" t="s">
        <v>290</v>
      </c>
      <c r="L157" s="210" t="s">
        <v>290</v>
      </c>
      <c r="M157" s="175"/>
      <c r="N157" s="175"/>
      <c r="O157" s="224"/>
      <c r="P157" s="176"/>
      <c r="Q157" s="191"/>
      <c r="R157" s="192"/>
    </row>
    <row r="158" spans="1:19" ht="17.5" thickBot="1">
      <c r="A158" s="308" t="s">
        <v>290</v>
      </c>
      <c r="B158" s="269" t="s">
        <v>430</v>
      </c>
      <c r="C158" s="207" t="s">
        <v>290</v>
      </c>
      <c r="D158" s="207" t="s">
        <v>290</v>
      </c>
      <c r="E158" s="215">
        <f>MAX($D$1,$F$1)</f>
        <v>6</v>
      </c>
      <c r="F158" s="207" t="b">
        <f>Q158&lt;&gt;0</f>
        <v>1</v>
      </c>
      <c r="G158" s="208" t="s">
        <v>290</v>
      </c>
      <c r="H158" s="209" t="s">
        <v>290</v>
      </c>
      <c r="I158" s="210" t="s">
        <v>290</v>
      </c>
      <c r="J158" s="210" t="s">
        <v>290</v>
      </c>
      <c r="K158" s="210" t="s">
        <v>290</v>
      </c>
      <c r="L158" s="210" t="s">
        <v>290</v>
      </c>
      <c r="M158" s="168"/>
      <c r="N158" s="168"/>
      <c r="O158" s="225" t="s">
        <v>259</v>
      </c>
      <c r="P158" s="170"/>
      <c r="Q158" s="189">
        <f>Q138+Q156</f>
        <v>1005500</v>
      </c>
      <c r="R158" s="190"/>
    </row>
    <row r="159" spans="1:19">
      <c r="A159" s="308" t="s">
        <v>430</v>
      </c>
      <c r="B159" s="269" t="s">
        <v>430</v>
      </c>
      <c r="C159" s="207" t="s">
        <v>290</v>
      </c>
      <c r="D159" s="207" t="s">
        <v>290</v>
      </c>
      <c r="E159" s="207" t="s">
        <v>290</v>
      </c>
      <c r="F159" s="207" t="s">
        <v>290</v>
      </c>
      <c r="G159" s="208">
        <f ca="1">IF(H159,COUNTIF(OFFSET(H159,ROW()*-1+3,,ROW()-2),TRUE)," ")</f>
        <v>1</v>
      </c>
      <c r="H159" s="208" t="b">
        <f>H166</f>
        <v>1</v>
      </c>
      <c r="I159" s="210" t="s">
        <v>290</v>
      </c>
      <c r="J159" s="210" t="s">
        <v>290</v>
      </c>
      <c r="K159" s="210" t="s">
        <v>290</v>
      </c>
      <c r="L159" s="210" t="s">
        <v>290</v>
      </c>
      <c r="N159" s="156"/>
      <c r="O159" s="151" t="s">
        <v>136</v>
      </c>
      <c r="Q159" s="189"/>
      <c r="R159" s="189"/>
    </row>
    <row r="160" spans="1:19">
      <c r="A160" s="308">
        <f t="shared" ca="1" si="43"/>
        <v>26</v>
      </c>
      <c r="B160" s="269" t="b">
        <f t="shared" si="42"/>
        <v>1</v>
      </c>
      <c r="C160" s="207" t="s">
        <v>290</v>
      </c>
      <c r="D160" s="207" t="s">
        <v>290</v>
      </c>
      <c r="E160" s="207" t="s">
        <v>290</v>
      </c>
      <c r="F160" s="207" t="s">
        <v>290</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5">
        <v>4100</v>
      </c>
      <c r="N160" s="330" t="s">
        <v>268</v>
      </c>
      <c r="O160" s="336" t="s">
        <v>52</v>
      </c>
      <c r="P160" s="330"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308">
        <f t="shared" ca="1" si="43"/>
        <v>27</v>
      </c>
      <c r="B161" s="269" t="b">
        <f t="shared" si="42"/>
        <v>1</v>
      </c>
      <c r="C161" s="207" t="s">
        <v>290</v>
      </c>
      <c r="D161" s="207" t="s">
        <v>290</v>
      </c>
      <c r="E161" s="207" t="s">
        <v>290</v>
      </c>
      <c r="F161" s="207" t="s">
        <v>290</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5">
        <v>4110</v>
      </c>
      <c r="N161" s="330" t="s">
        <v>394</v>
      </c>
      <c r="O161" s="336" t="s">
        <v>307</v>
      </c>
      <c r="P161" s="330" t="s">
        <v>12</v>
      </c>
      <c r="Q161" s="189">
        <f t="shared" si="54"/>
        <v>0</v>
      </c>
      <c r="R161" s="189">
        <f t="shared" si="55"/>
        <v>0</v>
      </c>
    </row>
    <row r="162" spans="1:18">
      <c r="A162" s="308">
        <f t="shared" ca="1" si="43"/>
        <v>28</v>
      </c>
      <c r="B162" s="269" t="b">
        <f t="shared" si="42"/>
        <v>1</v>
      </c>
      <c r="C162" s="207" t="s">
        <v>290</v>
      </c>
      <c r="D162" s="207" t="s">
        <v>290</v>
      </c>
      <c r="E162" s="207" t="s">
        <v>290</v>
      </c>
      <c r="F162" s="207" t="s">
        <v>290</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5">
        <v>4120</v>
      </c>
      <c r="N162" s="330" t="s">
        <v>394</v>
      </c>
      <c r="O162" s="336" t="s">
        <v>308</v>
      </c>
      <c r="P162" s="330" t="s">
        <v>12</v>
      </c>
      <c r="Q162" s="189">
        <f t="shared" si="54"/>
        <v>0</v>
      </c>
      <c r="R162" s="189">
        <f t="shared" si="55"/>
        <v>0</v>
      </c>
    </row>
    <row r="163" spans="1:18">
      <c r="A163" s="308">
        <f t="shared" ca="1" si="43"/>
        <v>29</v>
      </c>
      <c r="B163" s="269" t="b">
        <f t="shared" si="42"/>
        <v>1</v>
      </c>
      <c r="C163" s="207" t="s">
        <v>290</v>
      </c>
      <c r="D163" s="207" t="s">
        <v>290</v>
      </c>
      <c r="E163" s="207" t="s">
        <v>290</v>
      </c>
      <c r="F163" s="207" t="s">
        <v>290</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5">
        <v>4200</v>
      </c>
      <c r="N163" s="330" t="s">
        <v>394</v>
      </c>
      <c r="O163" s="336" t="s">
        <v>131</v>
      </c>
      <c r="P163" s="330" t="s">
        <v>15</v>
      </c>
      <c r="Q163" s="189">
        <f t="shared" si="54"/>
        <v>0</v>
      </c>
      <c r="R163" s="189">
        <f t="shared" si="55"/>
        <v>0</v>
      </c>
    </row>
    <row r="164" spans="1:18">
      <c r="A164" s="308" t="str">
        <f t="shared" ca="1" si="43"/>
        <v xml:space="preserve"> </v>
      </c>
      <c r="B164" s="269" t="b">
        <f t="shared" si="42"/>
        <v>0</v>
      </c>
      <c r="C164" s="207" t="s">
        <v>290</v>
      </c>
      <c r="D164" s="207" t="s">
        <v>290</v>
      </c>
      <c r="E164" s="207" t="s">
        <v>290</v>
      </c>
      <c r="F164" s="207" t="s">
        <v>290</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5">
        <v>4300</v>
      </c>
      <c r="N164" s="330"/>
      <c r="O164" s="336" t="s">
        <v>53</v>
      </c>
      <c r="P164" s="330" t="s">
        <v>15</v>
      </c>
      <c r="Q164" s="189">
        <f t="shared" si="54"/>
        <v>0</v>
      </c>
      <c r="R164" s="189">
        <f t="shared" si="55"/>
        <v>0</v>
      </c>
    </row>
    <row r="165" spans="1:18">
      <c r="A165" s="308" t="str">
        <f t="shared" ca="1" si="43"/>
        <v xml:space="preserve"> </v>
      </c>
      <c r="B165" s="269" t="b">
        <f t="shared" si="42"/>
        <v>0</v>
      </c>
      <c r="C165" s="207" t="s">
        <v>290</v>
      </c>
      <c r="D165" s="207" t="s">
        <v>290</v>
      </c>
      <c r="E165" s="207" t="s">
        <v>290</v>
      </c>
      <c r="F165" s="207" t="s">
        <v>290</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5">
        <v>4400</v>
      </c>
      <c r="N165" s="330"/>
      <c r="O165" s="336" t="s">
        <v>54</v>
      </c>
      <c r="P165" s="330" t="s">
        <v>15</v>
      </c>
      <c r="Q165" s="189">
        <f t="shared" si="54"/>
        <v>0</v>
      </c>
      <c r="R165" s="189">
        <f t="shared" si="55"/>
        <v>0</v>
      </c>
    </row>
    <row r="166" spans="1:18" ht="17" customHeight="1">
      <c r="A166" s="308" t="s">
        <v>385</v>
      </c>
      <c r="B166" s="269" t="s">
        <v>430</v>
      </c>
      <c r="C166" s="207" t="s">
        <v>290</v>
      </c>
      <c r="D166" s="207" t="s">
        <v>290</v>
      </c>
      <c r="E166" s="207" t="s">
        <v>290</v>
      </c>
      <c r="F166" s="207" t="s">
        <v>290</v>
      </c>
      <c r="G166" s="208">
        <f t="shared" ca="1" si="51"/>
        <v>3</v>
      </c>
      <c r="H166" s="208" t="b">
        <f t="shared" ref="H166" si="57">R166&lt;&gt;0</f>
        <v>1</v>
      </c>
      <c r="I166" s="210" t="s">
        <v>290</v>
      </c>
      <c r="J166" s="210" t="s">
        <v>290</v>
      </c>
      <c r="K166" s="210" t="s">
        <v>290</v>
      </c>
      <c r="L166" s="210" t="s">
        <v>290</v>
      </c>
      <c r="N166" s="156"/>
      <c r="O166" s="151" t="s">
        <v>276</v>
      </c>
      <c r="Q166" s="189">
        <f>SUMIF(P160:P165,"貸",Q160:Q165)-SUMIF(P160:P165,"借",Q160:Q165)</f>
        <v>6000</v>
      </c>
      <c r="R166" s="189">
        <f>SUMIF(P160:P165,"貸",R160:R165)-SUMIF(P160:P165,"借",R160:R165)</f>
        <v>6000</v>
      </c>
    </row>
    <row r="167" spans="1:18" ht="17" hidden="1" customHeight="1">
      <c r="A167" s="308" t="s">
        <v>385</v>
      </c>
      <c r="B167" s="269" t="b">
        <f t="shared" si="42"/>
        <v>0</v>
      </c>
      <c r="C167" s="207" t="s">
        <v>290</v>
      </c>
      <c r="D167" s="207" t="s">
        <v>290</v>
      </c>
      <c r="E167" s="207" t="s">
        <v>290</v>
      </c>
      <c r="F167" s="207" t="s">
        <v>290</v>
      </c>
      <c r="G167" s="208">
        <f t="shared" ref="G167" ca="1" si="58">IF(H167,COUNTIF(OFFSET(H167,ROW()*-1+3,,ROW()-2),TRUE)," ")</f>
        <v>4</v>
      </c>
      <c r="H167" s="208" t="b">
        <f>H166</f>
        <v>1</v>
      </c>
      <c r="I167" s="210" t="s">
        <v>290</v>
      </c>
      <c r="J167" s="210" t="s">
        <v>290</v>
      </c>
      <c r="K167" s="210" t="s">
        <v>290</v>
      </c>
      <c r="L167" s="210" t="s">
        <v>290</v>
      </c>
      <c r="N167" s="156"/>
      <c r="O167" s="151" t="s">
        <v>381</v>
      </c>
      <c r="Q167" s="189"/>
      <c r="R167" s="189"/>
    </row>
    <row r="168" spans="1:18" ht="17" customHeight="1">
      <c r="A168" s="308" t="s">
        <v>385</v>
      </c>
      <c r="B168" s="269" t="s">
        <v>430</v>
      </c>
      <c r="C168" s="207" t="s">
        <v>290</v>
      </c>
      <c r="D168" s="207" t="s">
        <v>290</v>
      </c>
      <c r="E168" s="207" t="s">
        <v>290</v>
      </c>
      <c r="F168" s="207" t="s">
        <v>290</v>
      </c>
      <c r="G168" s="208" t="str">
        <f t="shared" ca="1" si="51"/>
        <v xml:space="preserve"> </v>
      </c>
      <c r="H168" s="208" t="b">
        <f>H173</f>
        <v>0</v>
      </c>
      <c r="I168" s="210" t="s">
        <v>290</v>
      </c>
      <c r="J168" s="210" t="s">
        <v>290</v>
      </c>
      <c r="K168" s="210" t="s">
        <v>290</v>
      </c>
      <c r="L168" s="210" t="s">
        <v>290</v>
      </c>
      <c r="N168" s="156"/>
      <c r="O168" s="151" t="s">
        <v>271</v>
      </c>
      <c r="Q168" s="189"/>
      <c r="R168" s="189"/>
    </row>
    <row r="169" spans="1:18">
      <c r="A169" s="308">
        <f t="shared" ca="1" si="43"/>
        <v>30</v>
      </c>
      <c r="B169" s="269" t="b">
        <f t="shared" si="42"/>
        <v>1</v>
      </c>
      <c r="C169" s="207" t="s">
        <v>290</v>
      </c>
      <c r="D169" s="207" t="s">
        <v>290</v>
      </c>
      <c r="E169" s="207" t="s">
        <v>290</v>
      </c>
      <c r="F169" s="207" t="s">
        <v>290</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5">
        <v>5100</v>
      </c>
      <c r="N169" s="330" t="s">
        <v>268</v>
      </c>
      <c r="O169" s="336" t="s">
        <v>132</v>
      </c>
      <c r="P169" s="330"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308">
        <f t="shared" ca="1" si="43"/>
        <v>31</v>
      </c>
      <c r="B170" s="269" t="b">
        <f t="shared" si="42"/>
        <v>1</v>
      </c>
      <c r="C170" s="207" t="s">
        <v>290</v>
      </c>
      <c r="D170" s="207" t="s">
        <v>290</v>
      </c>
      <c r="E170" s="207" t="s">
        <v>290</v>
      </c>
      <c r="F170" s="207" t="s">
        <v>290</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5">
        <v>5200</v>
      </c>
      <c r="N170" s="330" t="s">
        <v>394</v>
      </c>
      <c r="O170" s="336" t="s">
        <v>55</v>
      </c>
      <c r="P170" s="330"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308" t="str">
        <f t="shared" ca="1" si="43"/>
        <v xml:space="preserve"> </v>
      </c>
      <c r="B171" s="269" t="b">
        <f t="shared" si="42"/>
        <v>0</v>
      </c>
      <c r="C171" s="207" t="s">
        <v>290</v>
      </c>
      <c r="D171" s="207" t="s">
        <v>290</v>
      </c>
      <c r="E171" s="207" t="s">
        <v>290</v>
      </c>
      <c r="F171" s="207" t="s">
        <v>290</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5">
        <v>5300</v>
      </c>
      <c r="N171" s="330"/>
      <c r="O171" s="336" t="s">
        <v>133</v>
      </c>
      <c r="P171" s="330"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308" t="str">
        <f t="shared" ca="1" si="43"/>
        <v xml:space="preserve"> </v>
      </c>
      <c r="B172" s="269" t="b">
        <f t="shared" si="42"/>
        <v>0</v>
      </c>
      <c r="C172" s="207" t="s">
        <v>290</v>
      </c>
      <c r="D172" s="207" t="s">
        <v>290</v>
      </c>
      <c r="E172" s="207" t="s">
        <v>290</v>
      </c>
      <c r="F172" s="207" t="s">
        <v>290</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5">
        <v>5400</v>
      </c>
      <c r="N172" s="330"/>
      <c r="O172" s="336" t="s">
        <v>134</v>
      </c>
      <c r="P172" s="330"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308" t="s">
        <v>385</v>
      </c>
      <c r="B173" s="269" t="s">
        <v>430</v>
      </c>
      <c r="C173" s="207" t="s">
        <v>290</v>
      </c>
      <c r="D173" s="207" t="s">
        <v>290</v>
      </c>
      <c r="E173" s="207" t="s">
        <v>290</v>
      </c>
      <c r="F173" s="207" t="s">
        <v>290</v>
      </c>
      <c r="G173" s="208" t="str">
        <f t="shared" ca="1" si="51"/>
        <v xml:space="preserve"> </v>
      </c>
      <c r="H173" s="208" t="b">
        <f t="shared" si="56"/>
        <v>0</v>
      </c>
      <c r="I173" s="210" t="s">
        <v>290</v>
      </c>
      <c r="J173" s="210" t="s">
        <v>290</v>
      </c>
      <c r="K173" s="210" t="s">
        <v>290</v>
      </c>
      <c r="L173" s="210" t="s">
        <v>290</v>
      </c>
      <c r="N173" s="156"/>
      <c r="O173" s="151" t="s">
        <v>278</v>
      </c>
      <c r="Q173" s="189">
        <f>SUMIF(P169:P172,"借",Q169:Q172)-SUMIF(P169:P172,"貸",Q169:Q172)</f>
        <v>0</v>
      </c>
      <c r="R173" s="189">
        <f>SUMIF(P169:P172,"借",R169:R172)-SUMIF(P169:P172,"貸",R169:R172)</f>
        <v>0</v>
      </c>
    </row>
    <row r="174" spans="1:18" ht="17" hidden="1" customHeight="1">
      <c r="A174" s="308" t="s">
        <v>385</v>
      </c>
      <c r="B174" s="269" t="b">
        <f t="shared" si="42"/>
        <v>0</v>
      </c>
      <c r="C174" s="207" t="s">
        <v>290</v>
      </c>
      <c r="D174" s="207" t="s">
        <v>290</v>
      </c>
      <c r="E174" s="207" t="s">
        <v>290</v>
      </c>
      <c r="F174" s="207" t="s">
        <v>290</v>
      </c>
      <c r="G174" s="208" t="str">
        <f t="shared" ca="1" si="51"/>
        <v xml:space="preserve"> </v>
      </c>
      <c r="H174" s="208" t="b">
        <f>H173</f>
        <v>0</v>
      </c>
      <c r="I174" s="210" t="s">
        <v>290</v>
      </c>
      <c r="J174" s="210" t="s">
        <v>290</v>
      </c>
      <c r="K174" s="210" t="s">
        <v>290</v>
      </c>
      <c r="L174" s="210" t="s">
        <v>290</v>
      </c>
      <c r="N174" s="156"/>
      <c r="O174" s="151" t="s">
        <v>381</v>
      </c>
      <c r="Q174" s="189"/>
      <c r="R174" s="189"/>
    </row>
    <row r="175" spans="1:18" ht="17" customHeight="1">
      <c r="A175" s="308" t="s">
        <v>385</v>
      </c>
      <c r="B175" s="269" t="s">
        <v>430</v>
      </c>
      <c r="C175" s="207" t="s">
        <v>290</v>
      </c>
      <c r="D175" s="207" t="s">
        <v>290</v>
      </c>
      <c r="E175" s="207" t="s">
        <v>290</v>
      </c>
      <c r="F175" s="207" t="s">
        <v>290</v>
      </c>
      <c r="G175" s="208">
        <f t="shared" ca="1" si="51"/>
        <v>5</v>
      </c>
      <c r="H175" s="208" t="b">
        <f t="shared" si="56"/>
        <v>1</v>
      </c>
      <c r="I175" s="210" t="s">
        <v>290</v>
      </c>
      <c r="J175" s="210" t="s">
        <v>290</v>
      </c>
      <c r="K175" s="210" t="s">
        <v>290</v>
      </c>
      <c r="L175" s="210" t="s">
        <v>290</v>
      </c>
      <c r="N175" s="156"/>
      <c r="O175" s="151" t="s">
        <v>138</v>
      </c>
      <c r="Q175" s="189">
        <f>Q166-Q173</f>
        <v>6000</v>
      </c>
      <c r="R175" s="189">
        <f>R166-R173</f>
        <v>6000</v>
      </c>
    </row>
    <row r="176" spans="1:18" ht="17" hidden="1" customHeight="1">
      <c r="A176" s="308" t="s">
        <v>385</v>
      </c>
      <c r="B176" s="269" t="b">
        <f t="shared" si="42"/>
        <v>0</v>
      </c>
      <c r="C176" s="207" t="s">
        <v>290</v>
      </c>
      <c r="D176" s="207" t="s">
        <v>290</v>
      </c>
      <c r="E176" s="207" t="s">
        <v>290</v>
      </c>
      <c r="F176" s="207" t="s">
        <v>290</v>
      </c>
      <c r="G176" s="208">
        <f t="shared" ref="G176" ca="1" si="61">IF(H176,COUNTIF(OFFSET(H176,ROW()*-1+3,,ROW()-2),TRUE)," ")</f>
        <v>6</v>
      </c>
      <c r="H176" s="208" t="b">
        <f>H175</f>
        <v>1</v>
      </c>
      <c r="I176" s="210" t="s">
        <v>290</v>
      </c>
      <c r="J176" s="210" t="s">
        <v>290</v>
      </c>
      <c r="K176" s="210" t="s">
        <v>290</v>
      </c>
      <c r="L176" s="210" t="s">
        <v>290</v>
      </c>
      <c r="N176" s="156"/>
      <c r="O176" s="151" t="s">
        <v>381</v>
      </c>
      <c r="Q176" s="189"/>
      <c r="R176" s="189"/>
    </row>
    <row r="177" spans="1:18" ht="17" customHeight="1">
      <c r="A177" s="308" t="s">
        <v>385</v>
      </c>
      <c r="B177" s="269" t="s">
        <v>430</v>
      </c>
      <c r="C177" s="207" t="s">
        <v>290</v>
      </c>
      <c r="D177" s="207" t="s">
        <v>290</v>
      </c>
      <c r="E177" s="207" t="s">
        <v>290</v>
      </c>
      <c r="F177" s="207" t="s">
        <v>290</v>
      </c>
      <c r="G177" s="208">
        <f t="shared" ca="1" si="51"/>
        <v>7</v>
      </c>
      <c r="H177" s="208" t="b">
        <f>H231</f>
        <v>1</v>
      </c>
      <c r="I177" s="210" t="s">
        <v>290</v>
      </c>
      <c r="J177" s="210" t="s">
        <v>290</v>
      </c>
      <c r="K177" s="210" t="s">
        <v>290</v>
      </c>
      <c r="L177" s="210" t="s">
        <v>290</v>
      </c>
      <c r="N177" s="156"/>
      <c r="O177" s="151" t="s">
        <v>135</v>
      </c>
      <c r="Q177" s="189"/>
      <c r="R177" s="189"/>
    </row>
    <row r="178" spans="1:18">
      <c r="A178" s="308">
        <f t="shared" ca="1" si="43"/>
        <v>32</v>
      </c>
      <c r="B178" s="269" t="b">
        <f t="shared" si="42"/>
        <v>1</v>
      </c>
      <c r="C178" s="207" t="s">
        <v>290</v>
      </c>
      <c r="D178" s="207" t="s">
        <v>290</v>
      </c>
      <c r="E178" s="207" t="s">
        <v>290</v>
      </c>
      <c r="F178" s="207" t="s">
        <v>290</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5">
        <v>6010</v>
      </c>
      <c r="N178" s="330" t="s">
        <v>268</v>
      </c>
      <c r="O178" s="336" t="s">
        <v>56</v>
      </c>
      <c r="P178" s="330"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308">
        <f t="shared" ca="1" si="43"/>
        <v>33</v>
      </c>
      <c r="B179" s="269" t="b">
        <f t="shared" si="42"/>
        <v>1</v>
      </c>
      <c r="C179" s="207" t="s">
        <v>290</v>
      </c>
      <c r="D179" s="207" t="s">
        <v>290</v>
      </c>
      <c r="E179" s="207" t="s">
        <v>290</v>
      </c>
      <c r="F179" s="207" t="s">
        <v>290</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5">
        <v>6020</v>
      </c>
      <c r="N179" s="330" t="s">
        <v>268</v>
      </c>
      <c r="O179" s="336" t="s">
        <v>57</v>
      </c>
      <c r="P179" s="330" t="s">
        <v>12</v>
      </c>
      <c r="Q179" s="189">
        <f t="shared" si="64"/>
        <v>0</v>
      </c>
      <c r="R179" s="189">
        <f t="shared" si="65"/>
        <v>0</v>
      </c>
    </row>
    <row r="180" spans="1:18">
      <c r="A180" s="308">
        <f t="shared" ca="1" si="43"/>
        <v>34</v>
      </c>
      <c r="B180" s="269" t="b">
        <f t="shared" si="42"/>
        <v>1</v>
      </c>
      <c r="C180" s="207" t="s">
        <v>290</v>
      </c>
      <c r="D180" s="207" t="s">
        <v>290</v>
      </c>
      <c r="E180" s="207" t="s">
        <v>290</v>
      </c>
      <c r="F180" s="207" t="s">
        <v>290</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5">
        <v>6030</v>
      </c>
      <c r="N180" s="330" t="s">
        <v>268</v>
      </c>
      <c r="O180" s="336" t="s">
        <v>58</v>
      </c>
      <c r="P180" s="330" t="s">
        <v>12</v>
      </c>
      <c r="Q180" s="189">
        <f t="shared" si="64"/>
        <v>0</v>
      </c>
      <c r="R180" s="189">
        <f t="shared" si="65"/>
        <v>0</v>
      </c>
    </row>
    <row r="181" spans="1:18">
      <c r="A181" s="308">
        <f t="shared" ca="1" si="43"/>
        <v>35</v>
      </c>
      <c r="B181" s="269" t="b">
        <f t="shared" si="42"/>
        <v>1</v>
      </c>
      <c r="C181" s="207" t="s">
        <v>290</v>
      </c>
      <c r="D181" s="207" t="s">
        <v>290</v>
      </c>
      <c r="E181" s="207" t="s">
        <v>290</v>
      </c>
      <c r="F181" s="207" t="s">
        <v>290</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5">
        <v>6040</v>
      </c>
      <c r="N181" s="330" t="s">
        <v>268</v>
      </c>
      <c r="O181" s="336" t="s">
        <v>59</v>
      </c>
      <c r="P181" s="330" t="s">
        <v>12</v>
      </c>
      <c r="Q181" s="189">
        <f t="shared" si="64"/>
        <v>0</v>
      </c>
      <c r="R181" s="189">
        <f t="shared" si="65"/>
        <v>0</v>
      </c>
    </row>
    <row r="182" spans="1:18">
      <c r="A182" s="308">
        <f t="shared" ca="1" si="43"/>
        <v>36</v>
      </c>
      <c r="B182" s="269" t="b">
        <f t="shared" si="42"/>
        <v>1</v>
      </c>
      <c r="C182" s="207" t="s">
        <v>290</v>
      </c>
      <c r="D182" s="207" t="s">
        <v>290</v>
      </c>
      <c r="E182" s="207" t="s">
        <v>290</v>
      </c>
      <c r="F182" s="207" t="s">
        <v>290</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5">
        <v>6050</v>
      </c>
      <c r="N182" s="330" t="s">
        <v>268</v>
      </c>
      <c r="O182" s="336" t="s">
        <v>60</v>
      </c>
      <c r="P182" s="330" t="s">
        <v>12</v>
      </c>
      <c r="Q182" s="189">
        <f t="shared" si="64"/>
        <v>0</v>
      </c>
      <c r="R182" s="189">
        <f t="shared" si="65"/>
        <v>0</v>
      </c>
    </row>
    <row r="183" spans="1:18">
      <c r="A183" s="308">
        <f t="shared" ca="1" si="43"/>
        <v>37</v>
      </c>
      <c r="B183" s="269" t="b">
        <f t="shared" si="42"/>
        <v>1</v>
      </c>
      <c r="C183" s="207" t="s">
        <v>290</v>
      </c>
      <c r="D183" s="207" t="s">
        <v>290</v>
      </c>
      <c r="E183" s="207" t="s">
        <v>290</v>
      </c>
      <c r="F183" s="207" t="s">
        <v>290</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5">
        <v>6060</v>
      </c>
      <c r="N183" s="330" t="s">
        <v>268</v>
      </c>
      <c r="O183" s="336" t="s">
        <v>61</v>
      </c>
      <c r="P183" s="330" t="s">
        <v>12</v>
      </c>
      <c r="Q183" s="189">
        <f t="shared" si="64"/>
        <v>0</v>
      </c>
      <c r="R183" s="189">
        <f t="shared" si="65"/>
        <v>0</v>
      </c>
    </row>
    <row r="184" spans="1:18">
      <c r="A184" s="308">
        <f t="shared" ca="1" si="43"/>
        <v>38</v>
      </c>
      <c r="B184" s="269" t="b">
        <f t="shared" si="42"/>
        <v>1</v>
      </c>
      <c r="C184" s="207" t="s">
        <v>290</v>
      </c>
      <c r="D184" s="207" t="s">
        <v>290</v>
      </c>
      <c r="E184" s="207" t="s">
        <v>290</v>
      </c>
      <c r="F184" s="207" t="s">
        <v>290</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5">
        <v>6070</v>
      </c>
      <c r="N184" s="330" t="s">
        <v>268</v>
      </c>
      <c r="O184" s="336" t="s">
        <v>62</v>
      </c>
      <c r="P184" s="330" t="s">
        <v>12</v>
      </c>
      <c r="Q184" s="189">
        <f t="shared" si="64"/>
        <v>0</v>
      </c>
      <c r="R184" s="189">
        <f t="shared" si="65"/>
        <v>0</v>
      </c>
    </row>
    <row r="185" spans="1:18">
      <c r="A185" s="308">
        <f t="shared" ca="1" si="43"/>
        <v>39</v>
      </c>
      <c r="B185" s="269" t="b">
        <f t="shared" si="42"/>
        <v>1</v>
      </c>
      <c r="C185" s="207" t="s">
        <v>290</v>
      </c>
      <c r="D185" s="207" t="s">
        <v>290</v>
      </c>
      <c r="E185" s="207" t="s">
        <v>290</v>
      </c>
      <c r="F185" s="207" t="s">
        <v>290</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5">
        <v>6080</v>
      </c>
      <c r="N185" s="330" t="s">
        <v>268</v>
      </c>
      <c r="O185" s="336" t="s">
        <v>63</v>
      </c>
      <c r="P185" s="330" t="s">
        <v>12</v>
      </c>
      <c r="Q185" s="189">
        <f t="shared" si="64"/>
        <v>0</v>
      </c>
      <c r="R185" s="189">
        <f t="shared" si="65"/>
        <v>0</v>
      </c>
    </row>
    <row r="186" spans="1:18">
      <c r="A186" s="308">
        <f t="shared" ca="1" si="43"/>
        <v>40</v>
      </c>
      <c r="B186" s="269" t="b">
        <f t="shared" si="42"/>
        <v>1</v>
      </c>
      <c r="C186" s="207" t="s">
        <v>290</v>
      </c>
      <c r="D186" s="207" t="s">
        <v>290</v>
      </c>
      <c r="E186" s="207" t="s">
        <v>290</v>
      </c>
      <c r="F186" s="207" t="s">
        <v>290</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5">
        <v>6090</v>
      </c>
      <c r="N186" s="330" t="s">
        <v>268</v>
      </c>
      <c r="O186" s="336" t="s">
        <v>64</v>
      </c>
      <c r="P186" s="330" t="s">
        <v>12</v>
      </c>
      <c r="Q186" s="189">
        <f t="shared" si="64"/>
        <v>0</v>
      </c>
      <c r="R186" s="189">
        <f t="shared" si="65"/>
        <v>0</v>
      </c>
    </row>
    <row r="187" spans="1:18">
      <c r="A187" s="308">
        <f t="shared" ca="1" si="43"/>
        <v>41</v>
      </c>
      <c r="B187" s="269" t="b">
        <f t="shared" si="42"/>
        <v>1</v>
      </c>
      <c r="C187" s="207" t="s">
        <v>290</v>
      </c>
      <c r="D187" s="207" t="s">
        <v>290</v>
      </c>
      <c r="E187" s="207" t="s">
        <v>290</v>
      </c>
      <c r="F187" s="207" t="s">
        <v>290</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5">
        <v>6100</v>
      </c>
      <c r="N187" s="330" t="s">
        <v>268</v>
      </c>
      <c r="O187" s="336" t="s">
        <v>65</v>
      </c>
      <c r="P187" s="330" t="s">
        <v>12</v>
      </c>
      <c r="Q187" s="189">
        <f t="shared" si="64"/>
        <v>0</v>
      </c>
      <c r="R187" s="189">
        <f t="shared" si="65"/>
        <v>0</v>
      </c>
    </row>
    <row r="188" spans="1:18">
      <c r="A188" s="308">
        <f t="shared" ca="1" si="43"/>
        <v>42</v>
      </c>
      <c r="B188" s="269" t="b">
        <f t="shared" si="42"/>
        <v>1</v>
      </c>
      <c r="C188" s="207" t="s">
        <v>290</v>
      </c>
      <c r="D188" s="207" t="s">
        <v>290</v>
      </c>
      <c r="E188" s="207" t="s">
        <v>290</v>
      </c>
      <c r="F188" s="207" t="s">
        <v>290</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5">
        <v>6110</v>
      </c>
      <c r="N188" s="330" t="s">
        <v>268</v>
      </c>
      <c r="O188" s="336" t="s">
        <v>66</v>
      </c>
      <c r="P188" s="330" t="s">
        <v>12</v>
      </c>
      <c r="Q188" s="189">
        <f t="shared" si="64"/>
        <v>0</v>
      </c>
      <c r="R188" s="189">
        <f t="shared" si="65"/>
        <v>0</v>
      </c>
    </row>
    <row r="189" spans="1:18">
      <c r="A189" s="308">
        <f t="shared" ca="1" si="43"/>
        <v>43</v>
      </c>
      <c r="B189" s="269" t="b">
        <f t="shared" si="42"/>
        <v>1</v>
      </c>
      <c r="C189" s="207" t="s">
        <v>290</v>
      </c>
      <c r="D189" s="207" t="s">
        <v>290</v>
      </c>
      <c r="E189" s="207" t="s">
        <v>290</v>
      </c>
      <c r="F189" s="207" t="s">
        <v>290</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5">
        <v>6120</v>
      </c>
      <c r="N189" s="330" t="s">
        <v>268</v>
      </c>
      <c r="O189" s="336" t="s">
        <v>67</v>
      </c>
      <c r="P189" s="330" t="s">
        <v>12</v>
      </c>
      <c r="Q189" s="189">
        <f t="shared" si="64"/>
        <v>0</v>
      </c>
      <c r="R189" s="189">
        <f t="shared" si="65"/>
        <v>0</v>
      </c>
    </row>
    <row r="190" spans="1:18">
      <c r="A190" s="308">
        <f t="shared" ca="1" si="43"/>
        <v>44</v>
      </c>
      <c r="B190" s="269" t="b">
        <f t="shared" si="42"/>
        <v>1</v>
      </c>
      <c r="C190" s="207" t="s">
        <v>290</v>
      </c>
      <c r="D190" s="207" t="s">
        <v>290</v>
      </c>
      <c r="E190" s="207" t="s">
        <v>290</v>
      </c>
      <c r="F190" s="207" t="s">
        <v>290</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5">
        <v>6130</v>
      </c>
      <c r="N190" s="330" t="s">
        <v>268</v>
      </c>
      <c r="O190" s="336" t="s">
        <v>68</v>
      </c>
      <c r="P190" s="330" t="s">
        <v>12</v>
      </c>
      <c r="Q190" s="189">
        <f t="shared" si="64"/>
        <v>0</v>
      </c>
      <c r="R190" s="189">
        <f t="shared" si="65"/>
        <v>0</v>
      </c>
    </row>
    <row r="191" spans="1:18">
      <c r="A191" s="308" t="str">
        <f t="shared" ca="1" si="43"/>
        <v xml:space="preserve"> </v>
      </c>
      <c r="B191" s="269" t="b">
        <f t="shared" si="42"/>
        <v>0</v>
      </c>
      <c r="C191" s="207" t="s">
        <v>290</v>
      </c>
      <c r="D191" s="207" t="s">
        <v>290</v>
      </c>
      <c r="E191" s="207" t="s">
        <v>290</v>
      </c>
      <c r="F191" s="207" t="s">
        <v>290</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5">
        <v>6140</v>
      </c>
      <c r="N191" s="330"/>
      <c r="O191" s="336" t="s">
        <v>69</v>
      </c>
      <c r="P191" s="330" t="s">
        <v>12</v>
      </c>
      <c r="Q191" s="189">
        <f t="shared" si="64"/>
        <v>0</v>
      </c>
      <c r="R191" s="189">
        <f t="shared" si="65"/>
        <v>0</v>
      </c>
    </row>
    <row r="192" spans="1:18">
      <c r="A192" s="308" t="str">
        <f t="shared" ca="1" si="43"/>
        <v xml:space="preserve"> </v>
      </c>
      <c r="B192" s="269" t="b">
        <f t="shared" si="42"/>
        <v>0</v>
      </c>
      <c r="C192" s="207" t="s">
        <v>290</v>
      </c>
      <c r="D192" s="207" t="s">
        <v>290</v>
      </c>
      <c r="E192" s="207" t="s">
        <v>290</v>
      </c>
      <c r="F192" s="207" t="s">
        <v>290</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5">
        <v>6150</v>
      </c>
      <c r="N192" s="330"/>
      <c r="O192" s="336" t="s">
        <v>274</v>
      </c>
      <c r="P192" s="330" t="s">
        <v>12</v>
      </c>
      <c r="Q192" s="189">
        <f t="shared" si="64"/>
        <v>0</v>
      </c>
      <c r="R192" s="189">
        <f t="shared" si="65"/>
        <v>0</v>
      </c>
    </row>
    <row r="193" spans="1:18">
      <c r="A193" s="308" t="str">
        <f t="shared" ca="1" si="43"/>
        <v xml:space="preserve"> </v>
      </c>
      <c r="B193" s="269" t="b">
        <f t="shared" si="42"/>
        <v>0</v>
      </c>
      <c r="C193" s="207" t="s">
        <v>290</v>
      </c>
      <c r="D193" s="207" t="s">
        <v>290</v>
      </c>
      <c r="E193" s="207" t="s">
        <v>290</v>
      </c>
      <c r="F193" s="207" t="s">
        <v>290</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5">
        <v>6160</v>
      </c>
      <c r="N193" s="330"/>
      <c r="O193" s="336" t="s">
        <v>70</v>
      </c>
      <c r="P193" s="330" t="s">
        <v>12</v>
      </c>
      <c r="Q193" s="189">
        <f t="shared" si="64"/>
        <v>0</v>
      </c>
      <c r="R193" s="189">
        <f t="shared" si="65"/>
        <v>0</v>
      </c>
    </row>
    <row r="194" spans="1:18">
      <c r="A194" s="308" t="str">
        <f t="shared" ca="1" si="43"/>
        <v xml:space="preserve"> </v>
      </c>
      <c r="B194" s="269" t="b">
        <f t="shared" si="42"/>
        <v>0</v>
      </c>
      <c r="C194" s="207" t="s">
        <v>290</v>
      </c>
      <c r="D194" s="207" t="s">
        <v>290</v>
      </c>
      <c r="E194" s="207" t="s">
        <v>290</v>
      </c>
      <c r="F194" s="207" t="s">
        <v>290</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5">
        <v>6170</v>
      </c>
      <c r="N194" s="330"/>
      <c r="O194" s="336" t="s">
        <v>71</v>
      </c>
      <c r="P194" s="330" t="s">
        <v>12</v>
      </c>
      <c r="Q194" s="189">
        <f t="shared" si="64"/>
        <v>0</v>
      </c>
      <c r="R194" s="189">
        <f t="shared" si="65"/>
        <v>0</v>
      </c>
    </row>
    <row r="195" spans="1:18">
      <c r="A195" s="308">
        <f t="shared" ca="1" si="43"/>
        <v>45</v>
      </c>
      <c r="B195" s="269" t="b">
        <f t="shared" si="42"/>
        <v>1</v>
      </c>
      <c r="C195" s="207" t="s">
        <v>290</v>
      </c>
      <c r="D195" s="207" t="s">
        <v>290</v>
      </c>
      <c r="E195" s="207" t="s">
        <v>290</v>
      </c>
      <c r="F195" s="207" t="s">
        <v>290</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5">
        <v>6180</v>
      </c>
      <c r="N195" s="330" t="s">
        <v>268</v>
      </c>
      <c r="O195" s="336" t="s">
        <v>72</v>
      </c>
      <c r="P195" s="330" t="s">
        <v>12</v>
      </c>
      <c r="Q195" s="189">
        <f t="shared" si="64"/>
        <v>0</v>
      </c>
      <c r="R195" s="189">
        <f t="shared" si="65"/>
        <v>0</v>
      </c>
    </row>
    <row r="196" spans="1:18">
      <c r="A196" s="308">
        <f t="shared" ca="1" si="43"/>
        <v>46</v>
      </c>
      <c r="B196" s="269" t="b">
        <f t="shared" si="42"/>
        <v>1</v>
      </c>
      <c r="C196" s="207" t="s">
        <v>290</v>
      </c>
      <c r="D196" s="207" t="s">
        <v>290</v>
      </c>
      <c r="E196" s="207" t="s">
        <v>290</v>
      </c>
      <c r="F196" s="207" t="s">
        <v>290</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5">
        <v>6190</v>
      </c>
      <c r="N196" s="330" t="s">
        <v>268</v>
      </c>
      <c r="O196" s="336" t="s">
        <v>73</v>
      </c>
      <c r="P196" s="330" t="s">
        <v>12</v>
      </c>
      <c r="Q196" s="189">
        <f t="shared" si="64"/>
        <v>0</v>
      </c>
      <c r="R196" s="189">
        <f t="shared" si="65"/>
        <v>0</v>
      </c>
    </row>
    <row r="197" spans="1:18">
      <c r="A197" s="308" t="str">
        <f t="shared" ca="1" si="43"/>
        <v xml:space="preserve"> </v>
      </c>
      <c r="B197" s="269" t="b">
        <f t="shared" ref="B197:B260" si="66">N197="Y"</f>
        <v>0</v>
      </c>
      <c r="C197" s="207" t="s">
        <v>290</v>
      </c>
      <c r="D197" s="207" t="s">
        <v>290</v>
      </c>
      <c r="E197" s="207" t="s">
        <v>290</v>
      </c>
      <c r="F197" s="207" t="s">
        <v>290</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5">
        <v>6200</v>
      </c>
      <c r="N197" s="330"/>
      <c r="O197" s="336" t="s">
        <v>74</v>
      </c>
      <c r="P197" s="330" t="s">
        <v>12</v>
      </c>
      <c r="Q197" s="189">
        <f t="shared" si="64"/>
        <v>0</v>
      </c>
      <c r="R197" s="189">
        <f t="shared" si="65"/>
        <v>0</v>
      </c>
    </row>
    <row r="198" spans="1:18">
      <c r="A198" s="308" t="str">
        <f t="shared" ref="A198:A261" ca="1" si="67">IF(B198,COUNTIF(OFFSET(B198,ROW()*-1+3,,ROW()-2),TRUE)," ")</f>
        <v xml:space="preserve"> </v>
      </c>
      <c r="B198" s="269" t="b">
        <f t="shared" si="66"/>
        <v>0</v>
      </c>
      <c r="C198" s="207" t="s">
        <v>290</v>
      </c>
      <c r="D198" s="207" t="s">
        <v>290</v>
      </c>
      <c r="E198" s="207" t="s">
        <v>290</v>
      </c>
      <c r="F198" s="207" t="s">
        <v>290</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5">
        <v>6210</v>
      </c>
      <c r="N198" s="330"/>
      <c r="O198" s="336" t="s">
        <v>75</v>
      </c>
      <c r="P198" s="330" t="s">
        <v>12</v>
      </c>
      <c r="Q198" s="189">
        <f t="shared" si="64"/>
        <v>0</v>
      </c>
      <c r="R198" s="189">
        <f t="shared" si="65"/>
        <v>0</v>
      </c>
    </row>
    <row r="199" spans="1:18">
      <c r="A199" s="308" t="str">
        <f t="shared" ca="1" si="67"/>
        <v xml:space="preserve"> </v>
      </c>
      <c r="B199" s="269" t="b">
        <f t="shared" si="66"/>
        <v>0</v>
      </c>
      <c r="C199" s="207" t="s">
        <v>290</v>
      </c>
      <c r="D199" s="207" t="s">
        <v>290</v>
      </c>
      <c r="E199" s="207" t="s">
        <v>290</v>
      </c>
      <c r="F199" s="207" t="s">
        <v>290</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5">
        <v>6220</v>
      </c>
      <c r="N199" s="330"/>
      <c r="O199" s="336" t="s">
        <v>76</v>
      </c>
      <c r="P199" s="330" t="s">
        <v>12</v>
      </c>
      <c r="Q199" s="189">
        <f t="shared" si="64"/>
        <v>0</v>
      </c>
      <c r="R199" s="189">
        <f t="shared" si="65"/>
        <v>0</v>
      </c>
    </row>
    <row r="200" spans="1:18">
      <c r="A200" s="308">
        <f t="shared" ca="1" si="67"/>
        <v>47</v>
      </c>
      <c r="B200" s="269" t="b">
        <f t="shared" si="66"/>
        <v>1</v>
      </c>
      <c r="C200" s="207" t="s">
        <v>290</v>
      </c>
      <c r="D200" s="207" t="s">
        <v>290</v>
      </c>
      <c r="E200" s="207" t="s">
        <v>290</v>
      </c>
      <c r="F200" s="207" t="s">
        <v>290</v>
      </c>
      <c r="G200" s="208">
        <f t="shared" ca="1" si="51"/>
        <v>8</v>
      </c>
      <c r="H200" s="208" t="b">
        <f t="shared" si="56"/>
        <v>1</v>
      </c>
      <c r="I200" s="210">
        <f t="shared" ca="1" si="62"/>
        <v>2</v>
      </c>
      <c r="J200" s="210" t="b">
        <f t="shared" si="44"/>
        <v>1</v>
      </c>
      <c r="K200" s="210" t="str">
        <f t="shared" ca="1" si="63"/>
        <v xml:space="preserve"> </v>
      </c>
      <c r="L200" s="210" t="b">
        <f t="shared" si="45"/>
        <v>0</v>
      </c>
      <c r="M200" s="335">
        <v>6230</v>
      </c>
      <c r="N200" s="330" t="s">
        <v>268</v>
      </c>
      <c r="O200" s="336" t="s">
        <v>77</v>
      </c>
      <c r="P200" s="330" t="s">
        <v>12</v>
      </c>
      <c r="Q200" s="189">
        <f t="shared" si="64"/>
        <v>500</v>
      </c>
      <c r="R200" s="189">
        <f t="shared" si="65"/>
        <v>500</v>
      </c>
    </row>
    <row r="201" spans="1:18">
      <c r="A201" s="308">
        <f t="shared" ca="1" si="67"/>
        <v>48</v>
      </c>
      <c r="B201" s="269" t="b">
        <f t="shared" si="66"/>
        <v>1</v>
      </c>
      <c r="C201" s="207" t="s">
        <v>290</v>
      </c>
      <c r="D201" s="207" t="s">
        <v>290</v>
      </c>
      <c r="E201" s="207" t="s">
        <v>290</v>
      </c>
      <c r="F201" s="207" t="s">
        <v>290</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5">
        <v>6240</v>
      </c>
      <c r="N201" s="330" t="s">
        <v>394</v>
      </c>
      <c r="O201" s="336" t="s">
        <v>78</v>
      </c>
      <c r="P201" s="330" t="s">
        <v>12</v>
      </c>
      <c r="Q201" s="189">
        <f t="shared" si="64"/>
        <v>0</v>
      </c>
      <c r="R201" s="189">
        <f t="shared" si="65"/>
        <v>0</v>
      </c>
    </row>
    <row r="202" spans="1:18">
      <c r="A202" s="308">
        <f t="shared" ca="1" si="67"/>
        <v>49</v>
      </c>
      <c r="B202" s="269" t="b">
        <f t="shared" si="66"/>
        <v>1</v>
      </c>
      <c r="C202" s="207" t="s">
        <v>290</v>
      </c>
      <c r="D202" s="207" t="s">
        <v>290</v>
      </c>
      <c r="E202" s="207" t="s">
        <v>290</v>
      </c>
      <c r="F202" s="207" t="s">
        <v>290</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5">
        <v>6250</v>
      </c>
      <c r="N202" s="330" t="s">
        <v>394</v>
      </c>
      <c r="O202" s="336" t="s">
        <v>275</v>
      </c>
      <c r="P202" s="330" t="s">
        <v>12</v>
      </c>
      <c r="Q202" s="189">
        <f t="shared" si="64"/>
        <v>0</v>
      </c>
      <c r="R202" s="189">
        <f t="shared" si="65"/>
        <v>0</v>
      </c>
    </row>
    <row r="203" spans="1:18">
      <c r="A203" s="308">
        <f t="shared" ca="1" si="67"/>
        <v>50</v>
      </c>
      <c r="B203" s="269" t="b">
        <f t="shared" si="66"/>
        <v>1</v>
      </c>
      <c r="C203" s="207" t="s">
        <v>290</v>
      </c>
      <c r="D203" s="207" t="s">
        <v>290</v>
      </c>
      <c r="E203" s="207" t="s">
        <v>290</v>
      </c>
      <c r="F203" s="207" t="s">
        <v>290</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5">
        <v>6260</v>
      </c>
      <c r="N203" s="330" t="s">
        <v>394</v>
      </c>
      <c r="O203" s="336" t="s">
        <v>79</v>
      </c>
      <c r="P203" s="330" t="s">
        <v>12</v>
      </c>
      <c r="Q203" s="189">
        <f t="shared" si="64"/>
        <v>0</v>
      </c>
      <c r="R203" s="189">
        <f t="shared" si="65"/>
        <v>0</v>
      </c>
    </row>
    <row r="204" spans="1:18">
      <c r="A204" s="308">
        <f t="shared" ca="1" si="67"/>
        <v>51</v>
      </c>
      <c r="B204" s="269" t="b">
        <f t="shared" si="66"/>
        <v>1</v>
      </c>
      <c r="C204" s="207" t="s">
        <v>290</v>
      </c>
      <c r="D204" s="207" t="s">
        <v>290</v>
      </c>
      <c r="E204" s="207" t="s">
        <v>290</v>
      </c>
      <c r="F204" s="207" t="s">
        <v>290</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5">
        <v>6270</v>
      </c>
      <c r="N204" s="330" t="s">
        <v>363</v>
      </c>
      <c r="O204" s="336" t="s">
        <v>80</v>
      </c>
      <c r="P204" s="330" t="s">
        <v>12</v>
      </c>
      <c r="Q204" s="189">
        <f t="shared" si="64"/>
        <v>0</v>
      </c>
      <c r="R204" s="189">
        <f t="shared" si="65"/>
        <v>0</v>
      </c>
    </row>
    <row r="205" spans="1:18">
      <c r="A205" s="308" t="str">
        <f t="shared" ca="1" si="67"/>
        <v xml:space="preserve"> </v>
      </c>
      <c r="B205" s="269" t="b">
        <f t="shared" si="66"/>
        <v>0</v>
      </c>
      <c r="C205" s="207" t="s">
        <v>290</v>
      </c>
      <c r="D205" s="207" t="s">
        <v>290</v>
      </c>
      <c r="E205" s="207" t="s">
        <v>290</v>
      </c>
      <c r="F205" s="207" t="s">
        <v>290</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5">
        <v>6280</v>
      </c>
      <c r="N205" s="330"/>
      <c r="O205" s="336" t="s">
        <v>81</v>
      </c>
      <c r="P205" s="330" t="s">
        <v>12</v>
      </c>
      <c r="Q205" s="189">
        <f t="shared" si="64"/>
        <v>0</v>
      </c>
      <c r="R205" s="189">
        <f t="shared" si="65"/>
        <v>0</v>
      </c>
    </row>
    <row r="206" spans="1:18">
      <c r="A206" s="308">
        <f t="shared" ca="1" si="67"/>
        <v>52</v>
      </c>
      <c r="B206" s="269" t="b">
        <f t="shared" si="66"/>
        <v>1</v>
      </c>
      <c r="C206" s="207" t="s">
        <v>290</v>
      </c>
      <c r="D206" s="207" t="s">
        <v>290</v>
      </c>
      <c r="E206" s="207" t="s">
        <v>290</v>
      </c>
      <c r="F206" s="207" t="s">
        <v>290</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5">
        <v>6290</v>
      </c>
      <c r="N206" s="330" t="s">
        <v>394</v>
      </c>
      <c r="O206" s="336" t="s">
        <v>82</v>
      </c>
      <c r="P206" s="330" t="s">
        <v>12</v>
      </c>
      <c r="Q206" s="189">
        <f t="shared" si="64"/>
        <v>0</v>
      </c>
      <c r="R206" s="189">
        <f t="shared" si="65"/>
        <v>0</v>
      </c>
    </row>
    <row r="207" spans="1:18">
      <c r="A207" s="308" t="str">
        <f t="shared" ca="1" si="67"/>
        <v xml:space="preserve"> </v>
      </c>
      <c r="B207" s="269" t="b">
        <f t="shared" si="66"/>
        <v>0</v>
      </c>
      <c r="C207" s="207" t="s">
        <v>290</v>
      </c>
      <c r="D207" s="207" t="s">
        <v>290</v>
      </c>
      <c r="E207" s="207" t="s">
        <v>290</v>
      </c>
      <c r="F207" s="207" t="s">
        <v>290</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5">
        <v>6300</v>
      </c>
      <c r="N207" s="330"/>
      <c r="O207" s="336" t="s">
        <v>304</v>
      </c>
      <c r="P207" s="330" t="s">
        <v>12</v>
      </c>
      <c r="Q207" s="189">
        <f t="shared" si="64"/>
        <v>0</v>
      </c>
      <c r="R207" s="189">
        <f t="shared" si="65"/>
        <v>0</v>
      </c>
    </row>
    <row r="208" spans="1:18">
      <c r="A208" s="308" t="str">
        <f t="shared" ca="1" si="67"/>
        <v xml:space="preserve"> </v>
      </c>
      <c r="B208" s="269" t="b">
        <f t="shared" si="66"/>
        <v>0</v>
      </c>
      <c r="C208" s="207" t="s">
        <v>290</v>
      </c>
      <c r="D208" s="207" t="s">
        <v>290</v>
      </c>
      <c r="E208" s="207" t="s">
        <v>290</v>
      </c>
      <c r="F208" s="207" t="s">
        <v>290</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5">
        <v>6310</v>
      </c>
      <c r="N208" s="330"/>
      <c r="O208" s="336" t="s">
        <v>83</v>
      </c>
      <c r="P208" s="330" t="s">
        <v>12</v>
      </c>
      <c r="Q208" s="189">
        <f t="shared" si="64"/>
        <v>0</v>
      </c>
      <c r="R208" s="189">
        <f t="shared" si="65"/>
        <v>0</v>
      </c>
    </row>
    <row r="209" spans="1:18">
      <c r="A209" s="308" t="str">
        <f t="shared" ca="1" si="67"/>
        <v xml:space="preserve"> </v>
      </c>
      <c r="B209" s="269" t="b">
        <f t="shared" si="66"/>
        <v>0</v>
      </c>
      <c r="C209" s="207" t="s">
        <v>290</v>
      </c>
      <c r="D209" s="207" t="s">
        <v>290</v>
      </c>
      <c r="E209" s="207" t="s">
        <v>290</v>
      </c>
      <c r="F209" s="207" t="s">
        <v>290</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5">
        <v>6320</v>
      </c>
      <c r="N209" s="330"/>
      <c r="O209" s="336" t="s">
        <v>84</v>
      </c>
      <c r="P209" s="330" t="s">
        <v>12</v>
      </c>
      <c r="Q209" s="189">
        <f t="shared" si="64"/>
        <v>0</v>
      </c>
      <c r="R209" s="189">
        <f t="shared" si="65"/>
        <v>0</v>
      </c>
    </row>
    <row r="210" spans="1:18">
      <c r="A210" s="308" t="str">
        <f t="shared" ca="1" si="67"/>
        <v xml:space="preserve"> </v>
      </c>
      <c r="B210" s="269" t="b">
        <f t="shared" si="66"/>
        <v>0</v>
      </c>
      <c r="C210" s="207" t="s">
        <v>290</v>
      </c>
      <c r="D210" s="207" t="s">
        <v>290</v>
      </c>
      <c r="E210" s="207" t="s">
        <v>290</v>
      </c>
      <c r="F210" s="207" t="s">
        <v>290</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5">
        <v>6330</v>
      </c>
      <c r="N210" s="330"/>
      <c r="O210" s="336" t="s">
        <v>85</v>
      </c>
      <c r="P210" s="330"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308" t="str">
        <f t="shared" ca="1" si="67"/>
        <v xml:space="preserve"> </v>
      </c>
      <c r="B211" s="269" t="b">
        <f t="shared" si="66"/>
        <v>0</v>
      </c>
      <c r="C211" s="207" t="s">
        <v>290</v>
      </c>
      <c r="D211" s="207" t="s">
        <v>290</v>
      </c>
      <c r="E211" s="207" t="s">
        <v>290</v>
      </c>
      <c r="F211" s="207" t="s">
        <v>290</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5">
        <v>6340</v>
      </c>
      <c r="N211" s="330"/>
      <c r="O211" s="336" t="s">
        <v>86</v>
      </c>
      <c r="P211" s="330" t="s">
        <v>12</v>
      </c>
      <c r="Q211" s="189">
        <f t="shared" si="70"/>
        <v>0</v>
      </c>
      <c r="R211" s="189">
        <f t="shared" si="71"/>
        <v>0</v>
      </c>
    </row>
    <row r="212" spans="1:18">
      <c r="A212" s="308" t="str">
        <f t="shared" ca="1" si="67"/>
        <v xml:space="preserve"> </v>
      </c>
      <c r="B212" s="269" t="b">
        <f t="shared" si="66"/>
        <v>0</v>
      </c>
      <c r="C212" s="207" t="s">
        <v>290</v>
      </c>
      <c r="D212" s="207" t="s">
        <v>290</v>
      </c>
      <c r="E212" s="207" t="s">
        <v>290</v>
      </c>
      <c r="F212" s="207" t="s">
        <v>290</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5">
        <v>6350</v>
      </c>
      <c r="N212" s="330"/>
      <c r="O212" s="336" t="s">
        <v>87</v>
      </c>
      <c r="P212" s="330" t="s">
        <v>12</v>
      </c>
      <c r="Q212" s="189">
        <f t="shared" si="70"/>
        <v>0</v>
      </c>
      <c r="R212" s="189">
        <f t="shared" si="71"/>
        <v>0</v>
      </c>
    </row>
    <row r="213" spans="1:18">
      <c r="A213" s="308" t="str">
        <f t="shared" ca="1" si="67"/>
        <v xml:space="preserve"> </v>
      </c>
      <c r="B213" s="269" t="b">
        <f t="shared" si="66"/>
        <v>0</v>
      </c>
      <c r="C213" s="207" t="s">
        <v>290</v>
      </c>
      <c r="D213" s="207" t="s">
        <v>290</v>
      </c>
      <c r="E213" s="207" t="s">
        <v>290</v>
      </c>
      <c r="F213" s="207" t="s">
        <v>290</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5">
        <v>6360</v>
      </c>
      <c r="N213" s="330"/>
      <c r="O213" s="336" t="s">
        <v>305</v>
      </c>
      <c r="P213" s="330" t="s">
        <v>12</v>
      </c>
      <c r="Q213" s="189">
        <f t="shared" si="70"/>
        <v>0</v>
      </c>
      <c r="R213" s="189">
        <f t="shared" si="71"/>
        <v>0</v>
      </c>
    </row>
    <row r="214" spans="1:18">
      <c r="A214" s="308" t="str">
        <f t="shared" ca="1" si="67"/>
        <v xml:space="preserve"> </v>
      </c>
      <c r="B214" s="269" t="b">
        <f t="shared" si="66"/>
        <v>0</v>
      </c>
      <c r="C214" s="207" t="s">
        <v>290</v>
      </c>
      <c r="D214" s="207" t="s">
        <v>290</v>
      </c>
      <c r="E214" s="207" t="s">
        <v>290</v>
      </c>
      <c r="F214" s="207" t="s">
        <v>290</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5">
        <v>6370</v>
      </c>
      <c r="N214" s="330"/>
      <c r="O214" s="336" t="s">
        <v>88</v>
      </c>
      <c r="P214" s="330" t="s">
        <v>12</v>
      </c>
      <c r="Q214" s="189">
        <f t="shared" si="70"/>
        <v>0</v>
      </c>
      <c r="R214" s="189">
        <f t="shared" si="71"/>
        <v>0</v>
      </c>
    </row>
    <row r="215" spans="1:18">
      <c r="A215" s="308" t="str">
        <f t="shared" ca="1" si="67"/>
        <v xml:space="preserve"> </v>
      </c>
      <c r="B215" s="269" t="b">
        <f t="shared" si="66"/>
        <v>0</v>
      </c>
      <c r="C215" s="207" t="s">
        <v>290</v>
      </c>
      <c r="D215" s="207" t="s">
        <v>290</v>
      </c>
      <c r="E215" s="207" t="s">
        <v>290</v>
      </c>
      <c r="F215" s="207" t="s">
        <v>290</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5">
        <v>6380</v>
      </c>
      <c r="N215" s="330"/>
      <c r="O215" s="336" t="s">
        <v>89</v>
      </c>
      <c r="P215" s="330" t="s">
        <v>12</v>
      </c>
      <c r="Q215" s="189">
        <f t="shared" si="70"/>
        <v>0</v>
      </c>
      <c r="R215" s="189">
        <f t="shared" si="71"/>
        <v>0</v>
      </c>
    </row>
    <row r="216" spans="1:18">
      <c r="A216" s="308" t="str">
        <f t="shared" ca="1" si="67"/>
        <v xml:space="preserve"> </v>
      </c>
      <c r="B216" s="269" t="b">
        <f t="shared" si="66"/>
        <v>0</v>
      </c>
      <c r="C216" s="207" t="s">
        <v>290</v>
      </c>
      <c r="D216" s="207" t="s">
        <v>290</v>
      </c>
      <c r="E216" s="207" t="s">
        <v>290</v>
      </c>
      <c r="F216" s="207" t="s">
        <v>290</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5">
        <v>6390</v>
      </c>
      <c r="N216" s="330"/>
      <c r="O216" s="336" t="s">
        <v>90</v>
      </c>
      <c r="P216" s="330" t="s">
        <v>12</v>
      </c>
      <c r="Q216" s="189">
        <f t="shared" si="70"/>
        <v>0</v>
      </c>
      <c r="R216" s="189">
        <f t="shared" si="71"/>
        <v>0</v>
      </c>
    </row>
    <row r="217" spans="1:18">
      <c r="A217" s="308">
        <f t="shared" ca="1" si="67"/>
        <v>53</v>
      </c>
      <c r="B217" s="269" t="b">
        <f t="shared" si="66"/>
        <v>1</v>
      </c>
      <c r="C217" s="207" t="s">
        <v>290</v>
      </c>
      <c r="D217" s="207" t="s">
        <v>290</v>
      </c>
      <c r="E217" s="207" t="s">
        <v>290</v>
      </c>
      <c r="F217" s="207" t="s">
        <v>290</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5">
        <v>6400</v>
      </c>
      <c r="N217" s="330" t="s">
        <v>303</v>
      </c>
      <c r="O217" s="336" t="s">
        <v>91</v>
      </c>
      <c r="P217" s="330" t="s">
        <v>12</v>
      </c>
      <c r="Q217" s="189">
        <f t="shared" si="70"/>
        <v>0</v>
      </c>
      <c r="R217" s="189">
        <f t="shared" si="71"/>
        <v>0</v>
      </c>
    </row>
    <row r="218" spans="1:18">
      <c r="A218" s="308" t="str">
        <f t="shared" ca="1" si="67"/>
        <v xml:space="preserve"> </v>
      </c>
      <c r="B218" s="269" t="b">
        <f t="shared" si="66"/>
        <v>0</v>
      </c>
      <c r="C218" s="207" t="s">
        <v>290</v>
      </c>
      <c r="D218" s="207" t="s">
        <v>290</v>
      </c>
      <c r="E218" s="207" t="s">
        <v>290</v>
      </c>
      <c r="F218" s="207" t="s">
        <v>290</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5">
        <v>6410</v>
      </c>
      <c r="N218" s="330"/>
      <c r="O218" s="336" t="s">
        <v>92</v>
      </c>
      <c r="P218" s="330" t="s">
        <v>12</v>
      </c>
      <c r="Q218" s="189">
        <f t="shared" si="70"/>
        <v>0</v>
      </c>
      <c r="R218" s="189">
        <f t="shared" si="71"/>
        <v>0</v>
      </c>
    </row>
    <row r="219" spans="1:18">
      <c r="A219" s="308" t="str">
        <f t="shared" ca="1" si="67"/>
        <v xml:space="preserve"> </v>
      </c>
      <c r="B219" s="269" t="b">
        <f t="shared" si="66"/>
        <v>0</v>
      </c>
      <c r="C219" s="207" t="s">
        <v>290</v>
      </c>
      <c r="D219" s="207" t="s">
        <v>290</v>
      </c>
      <c r="E219" s="207" t="s">
        <v>290</v>
      </c>
      <c r="F219" s="207" t="s">
        <v>290</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5">
        <v>6420</v>
      </c>
      <c r="N219" s="330"/>
      <c r="O219" s="336" t="s">
        <v>93</v>
      </c>
      <c r="P219" s="330" t="s">
        <v>12</v>
      </c>
      <c r="Q219" s="189">
        <f t="shared" si="70"/>
        <v>0</v>
      </c>
      <c r="R219" s="189">
        <f t="shared" si="71"/>
        <v>0</v>
      </c>
    </row>
    <row r="220" spans="1:18">
      <c r="A220" s="308" t="str">
        <f t="shared" ca="1" si="67"/>
        <v xml:space="preserve"> </v>
      </c>
      <c r="B220" s="269" t="b">
        <f t="shared" si="66"/>
        <v>0</v>
      </c>
      <c r="C220" s="207" t="s">
        <v>290</v>
      </c>
      <c r="D220" s="207" t="s">
        <v>290</v>
      </c>
      <c r="E220" s="207" t="s">
        <v>290</v>
      </c>
      <c r="F220" s="207" t="s">
        <v>290</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5">
        <v>6430</v>
      </c>
      <c r="N220" s="330"/>
      <c r="O220" s="336" t="s">
        <v>94</v>
      </c>
      <c r="P220" s="330" t="s">
        <v>12</v>
      </c>
      <c r="Q220" s="189">
        <f t="shared" si="70"/>
        <v>0</v>
      </c>
      <c r="R220" s="189">
        <f t="shared" si="71"/>
        <v>0</v>
      </c>
    </row>
    <row r="221" spans="1:18">
      <c r="A221" s="308" t="str">
        <f t="shared" ca="1" si="67"/>
        <v xml:space="preserve"> </v>
      </c>
      <c r="B221" s="269" t="b">
        <f t="shared" si="66"/>
        <v>0</v>
      </c>
      <c r="C221" s="207" t="s">
        <v>290</v>
      </c>
      <c r="D221" s="207" t="s">
        <v>290</v>
      </c>
      <c r="E221" s="207" t="s">
        <v>290</v>
      </c>
      <c r="F221" s="207" t="s">
        <v>290</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5">
        <v>6440</v>
      </c>
      <c r="N221" s="330"/>
      <c r="O221" s="336" t="s">
        <v>95</v>
      </c>
      <c r="P221" s="330" t="s">
        <v>12</v>
      </c>
      <c r="Q221" s="189">
        <f t="shared" si="70"/>
        <v>0</v>
      </c>
      <c r="R221" s="189">
        <f t="shared" si="71"/>
        <v>0</v>
      </c>
    </row>
    <row r="222" spans="1:18">
      <c r="A222" s="308" t="str">
        <f t="shared" ca="1" si="67"/>
        <v xml:space="preserve"> </v>
      </c>
      <c r="B222" s="269" t="b">
        <f t="shared" si="66"/>
        <v>0</v>
      </c>
      <c r="C222" s="207" t="s">
        <v>290</v>
      </c>
      <c r="D222" s="207" t="s">
        <v>290</v>
      </c>
      <c r="E222" s="207" t="s">
        <v>290</v>
      </c>
      <c r="F222" s="207" t="s">
        <v>290</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5">
        <v>6450</v>
      </c>
      <c r="N222" s="330"/>
      <c r="O222" s="336" t="s">
        <v>96</v>
      </c>
      <c r="P222" s="330" t="s">
        <v>12</v>
      </c>
      <c r="Q222" s="189">
        <f t="shared" si="70"/>
        <v>0</v>
      </c>
      <c r="R222" s="189">
        <f t="shared" si="71"/>
        <v>0</v>
      </c>
    </row>
    <row r="223" spans="1:18">
      <c r="A223" s="308" t="str">
        <f t="shared" ca="1" si="67"/>
        <v xml:space="preserve"> </v>
      </c>
      <c r="B223" s="269" t="b">
        <f t="shared" si="66"/>
        <v>0</v>
      </c>
      <c r="C223" s="207" t="s">
        <v>290</v>
      </c>
      <c r="D223" s="207" t="s">
        <v>290</v>
      </c>
      <c r="E223" s="207" t="s">
        <v>290</v>
      </c>
      <c r="F223" s="207" t="s">
        <v>290</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5">
        <v>6460</v>
      </c>
      <c r="N223" s="330"/>
      <c r="O223" s="336" t="s">
        <v>97</v>
      </c>
      <c r="P223" s="330" t="s">
        <v>12</v>
      </c>
      <c r="Q223" s="189">
        <f t="shared" si="70"/>
        <v>0</v>
      </c>
      <c r="R223" s="189">
        <f t="shared" si="71"/>
        <v>0</v>
      </c>
    </row>
    <row r="224" spans="1:18">
      <c r="A224" s="308" t="str">
        <f t="shared" ca="1" si="67"/>
        <v xml:space="preserve"> </v>
      </c>
      <c r="B224" s="269" t="b">
        <f t="shared" si="66"/>
        <v>0</v>
      </c>
      <c r="C224" s="207" t="s">
        <v>290</v>
      </c>
      <c r="D224" s="207" t="s">
        <v>290</v>
      </c>
      <c r="E224" s="207" t="s">
        <v>290</v>
      </c>
      <c r="F224" s="207" t="s">
        <v>290</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5">
        <v>6470</v>
      </c>
      <c r="N224" s="330"/>
      <c r="O224" s="336" t="s">
        <v>98</v>
      </c>
      <c r="P224" s="330" t="s">
        <v>12</v>
      </c>
      <c r="Q224" s="189">
        <f t="shared" si="70"/>
        <v>0</v>
      </c>
      <c r="R224" s="189">
        <f t="shared" si="71"/>
        <v>0</v>
      </c>
    </row>
    <row r="225" spans="1:18">
      <c r="A225" s="308" t="str">
        <f t="shared" ca="1" si="67"/>
        <v xml:space="preserve"> </v>
      </c>
      <c r="B225" s="269" t="b">
        <f t="shared" si="66"/>
        <v>0</v>
      </c>
      <c r="C225" s="207" t="s">
        <v>290</v>
      </c>
      <c r="D225" s="207" t="s">
        <v>290</v>
      </c>
      <c r="E225" s="207" t="s">
        <v>290</v>
      </c>
      <c r="F225" s="207" t="s">
        <v>290</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5">
        <v>6480</v>
      </c>
      <c r="N225" s="330"/>
      <c r="O225" s="336" t="s">
        <v>99</v>
      </c>
      <c r="P225" s="330" t="s">
        <v>12</v>
      </c>
      <c r="Q225" s="189">
        <f t="shared" si="70"/>
        <v>0</v>
      </c>
      <c r="R225" s="189">
        <f t="shared" si="71"/>
        <v>0</v>
      </c>
    </row>
    <row r="226" spans="1:18">
      <c r="A226" s="308" t="str">
        <f t="shared" ca="1" si="67"/>
        <v xml:space="preserve"> </v>
      </c>
      <c r="B226" s="269" t="b">
        <f t="shared" si="66"/>
        <v>0</v>
      </c>
      <c r="C226" s="207" t="s">
        <v>290</v>
      </c>
      <c r="D226" s="207" t="s">
        <v>290</v>
      </c>
      <c r="E226" s="207" t="s">
        <v>290</v>
      </c>
      <c r="F226" s="207" t="s">
        <v>290</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5">
        <v>6490</v>
      </c>
      <c r="N226" s="330"/>
      <c r="O226" s="336" t="s">
        <v>100</v>
      </c>
      <c r="P226" s="330" t="s">
        <v>12</v>
      </c>
      <c r="Q226" s="189">
        <f t="shared" si="70"/>
        <v>0</v>
      </c>
      <c r="R226" s="189">
        <f t="shared" si="71"/>
        <v>0</v>
      </c>
    </row>
    <row r="227" spans="1:18">
      <c r="A227" s="308" t="str">
        <f t="shared" ca="1" si="67"/>
        <v xml:space="preserve"> </v>
      </c>
      <c r="B227" s="269" t="b">
        <f t="shared" si="66"/>
        <v>0</v>
      </c>
      <c r="C227" s="207" t="s">
        <v>290</v>
      </c>
      <c r="D227" s="207" t="s">
        <v>290</v>
      </c>
      <c r="E227" s="207" t="s">
        <v>290</v>
      </c>
      <c r="F227" s="207" t="s">
        <v>290</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5">
        <v>6500</v>
      </c>
      <c r="N227" s="330"/>
      <c r="O227" s="336" t="s">
        <v>101</v>
      </c>
      <c r="P227" s="330" t="s">
        <v>12</v>
      </c>
      <c r="Q227" s="189">
        <f t="shared" si="70"/>
        <v>0</v>
      </c>
      <c r="R227" s="189">
        <f t="shared" si="71"/>
        <v>0</v>
      </c>
    </row>
    <row r="228" spans="1:18">
      <c r="A228" s="308" t="str">
        <f t="shared" ca="1" si="67"/>
        <v xml:space="preserve"> </v>
      </c>
      <c r="B228" s="269" t="b">
        <f t="shared" si="66"/>
        <v>0</v>
      </c>
      <c r="C228" s="207" t="s">
        <v>290</v>
      </c>
      <c r="D228" s="207" t="s">
        <v>290</v>
      </c>
      <c r="E228" s="207" t="s">
        <v>290</v>
      </c>
      <c r="F228" s="207" t="s">
        <v>290</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5">
        <v>6510</v>
      </c>
      <c r="N228" s="330"/>
      <c r="O228" s="336" t="s">
        <v>102</v>
      </c>
      <c r="P228" s="330" t="s">
        <v>12</v>
      </c>
      <c r="Q228" s="189">
        <f t="shared" si="70"/>
        <v>0</v>
      </c>
      <c r="R228" s="189">
        <f t="shared" si="71"/>
        <v>0</v>
      </c>
    </row>
    <row r="229" spans="1:18">
      <c r="A229" s="308" t="str">
        <f t="shared" ca="1" si="67"/>
        <v xml:space="preserve"> </v>
      </c>
      <c r="B229" s="269" t="b">
        <f t="shared" si="66"/>
        <v>0</v>
      </c>
      <c r="C229" s="207" t="s">
        <v>290</v>
      </c>
      <c r="D229" s="207" t="s">
        <v>290</v>
      </c>
      <c r="E229" s="207" t="s">
        <v>290</v>
      </c>
      <c r="F229" s="207" t="s">
        <v>290</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5">
        <v>6520</v>
      </c>
      <c r="N229" s="330"/>
      <c r="O229" s="336" t="s">
        <v>103</v>
      </c>
      <c r="P229" s="330" t="s">
        <v>12</v>
      </c>
      <c r="Q229" s="189">
        <f t="shared" si="70"/>
        <v>0</v>
      </c>
      <c r="R229" s="189">
        <f t="shared" si="71"/>
        <v>0</v>
      </c>
    </row>
    <row r="230" spans="1:18">
      <c r="A230" s="308" t="str">
        <f t="shared" ca="1" si="67"/>
        <v xml:space="preserve"> </v>
      </c>
      <c r="B230" s="269" t="b">
        <f t="shared" si="66"/>
        <v>0</v>
      </c>
      <c r="C230" s="207" t="s">
        <v>290</v>
      </c>
      <c r="D230" s="207" t="s">
        <v>290</v>
      </c>
      <c r="E230" s="207" t="s">
        <v>290</v>
      </c>
      <c r="F230" s="207" t="s">
        <v>290</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5">
        <v>6530</v>
      </c>
      <c r="N230" s="330"/>
      <c r="O230" s="336" t="s">
        <v>104</v>
      </c>
      <c r="P230" s="330" t="s">
        <v>12</v>
      </c>
      <c r="Q230" s="189">
        <f t="shared" si="70"/>
        <v>0</v>
      </c>
      <c r="R230" s="189">
        <f t="shared" si="71"/>
        <v>0</v>
      </c>
    </row>
    <row r="231" spans="1:18" ht="17" customHeight="1">
      <c r="A231" s="308" t="s">
        <v>385</v>
      </c>
      <c r="B231" s="269" t="s">
        <v>430</v>
      </c>
      <c r="C231" s="207" t="s">
        <v>290</v>
      </c>
      <c r="D231" s="207" t="s">
        <v>290</v>
      </c>
      <c r="E231" s="207" t="s">
        <v>290</v>
      </c>
      <c r="F231" s="207" t="s">
        <v>290</v>
      </c>
      <c r="G231" s="208">
        <f t="shared" ca="1" si="72"/>
        <v>9</v>
      </c>
      <c r="H231" s="208" t="b">
        <f t="shared" ref="H231:H233" si="73">R231&lt;&gt;0</f>
        <v>1</v>
      </c>
      <c r="I231" s="210" t="s">
        <v>290</v>
      </c>
      <c r="J231" s="210" t="s">
        <v>290</v>
      </c>
      <c r="K231" s="210" t="s">
        <v>290</v>
      </c>
      <c r="L231" s="210" t="s">
        <v>290</v>
      </c>
      <c r="N231" s="156"/>
      <c r="O231" s="151" t="s">
        <v>137</v>
      </c>
      <c r="Q231" s="189">
        <f>SUMIF(P178:P230,"借",Q178:Q230)-SUMIF(P178:P230,"貸",Q178:Q230)</f>
        <v>500</v>
      </c>
      <c r="R231" s="189">
        <f>SUMIF(P178:P230,"借",R178:R230)-SUMIF(P178:P230,"貸",R178:R230)</f>
        <v>500</v>
      </c>
    </row>
    <row r="232" spans="1:18" ht="17" hidden="1" customHeight="1">
      <c r="A232" s="308" t="s">
        <v>385</v>
      </c>
      <c r="B232" s="269" t="b">
        <f t="shared" si="66"/>
        <v>0</v>
      </c>
      <c r="C232" s="207" t="s">
        <v>290</v>
      </c>
      <c r="D232" s="207" t="s">
        <v>290</v>
      </c>
      <c r="E232" s="207" t="s">
        <v>290</v>
      </c>
      <c r="F232" s="207" t="s">
        <v>290</v>
      </c>
      <c r="G232" s="208">
        <f t="shared" ca="1" si="72"/>
        <v>10</v>
      </c>
      <c r="H232" s="208" t="b">
        <f>H231</f>
        <v>1</v>
      </c>
      <c r="I232" s="210" t="s">
        <v>290</v>
      </c>
      <c r="J232" s="210" t="s">
        <v>290</v>
      </c>
      <c r="K232" s="210" t="s">
        <v>290</v>
      </c>
      <c r="L232" s="210" t="s">
        <v>290</v>
      </c>
      <c r="N232" s="156"/>
      <c r="O232" s="151" t="s">
        <v>381</v>
      </c>
      <c r="Q232" s="189"/>
      <c r="R232" s="189"/>
    </row>
    <row r="233" spans="1:18" ht="17" customHeight="1">
      <c r="A233" s="308" t="s">
        <v>385</v>
      </c>
      <c r="B233" s="269" t="s">
        <v>430</v>
      </c>
      <c r="C233" s="207" t="s">
        <v>290</v>
      </c>
      <c r="D233" s="207" t="s">
        <v>290</v>
      </c>
      <c r="E233" s="207" t="s">
        <v>290</v>
      </c>
      <c r="F233" s="207" t="s">
        <v>290</v>
      </c>
      <c r="G233" s="208">
        <f t="shared" ca="1" si="72"/>
        <v>11</v>
      </c>
      <c r="H233" s="208" t="b">
        <f t="shared" si="73"/>
        <v>1</v>
      </c>
      <c r="I233" s="210" t="s">
        <v>290</v>
      </c>
      <c r="J233" s="210" t="s">
        <v>290</v>
      </c>
      <c r="K233" s="210" t="s">
        <v>290</v>
      </c>
      <c r="L233" s="210" t="s">
        <v>290</v>
      </c>
      <c r="N233" s="156"/>
      <c r="O233" s="151" t="s">
        <v>279</v>
      </c>
      <c r="Q233" s="189">
        <f>Q175-Q231</f>
        <v>5500</v>
      </c>
      <c r="R233" s="189">
        <f>R175-R231</f>
        <v>5500</v>
      </c>
    </row>
    <row r="234" spans="1:18" ht="17" hidden="1" customHeight="1">
      <c r="A234" s="308" t="s">
        <v>385</v>
      </c>
      <c r="B234" s="269" t="b">
        <f t="shared" si="66"/>
        <v>0</v>
      </c>
      <c r="C234" s="207" t="s">
        <v>290</v>
      </c>
      <c r="D234" s="207" t="s">
        <v>290</v>
      </c>
      <c r="E234" s="207" t="s">
        <v>290</v>
      </c>
      <c r="F234" s="207" t="s">
        <v>290</v>
      </c>
      <c r="G234" s="208">
        <f t="shared" ref="G234" ca="1" si="74">IF(H234,COUNTIF(OFFSET(H234,ROW()*-1+3,,ROW()-2),TRUE)," ")</f>
        <v>12</v>
      </c>
      <c r="H234" s="208" t="b">
        <f>H233</f>
        <v>1</v>
      </c>
      <c r="I234" s="210" t="s">
        <v>290</v>
      </c>
      <c r="J234" s="210" t="s">
        <v>290</v>
      </c>
      <c r="K234" s="210" t="s">
        <v>290</v>
      </c>
      <c r="L234" s="210" t="s">
        <v>290</v>
      </c>
      <c r="N234" s="156"/>
      <c r="O234" s="151" t="s">
        <v>381</v>
      </c>
      <c r="Q234" s="189"/>
      <c r="R234" s="189"/>
    </row>
    <row r="235" spans="1:18">
      <c r="A235" s="308" t="s">
        <v>385</v>
      </c>
      <c r="B235" s="269" t="s">
        <v>430</v>
      </c>
      <c r="C235" s="207" t="s">
        <v>290</v>
      </c>
      <c r="D235" s="207" t="s">
        <v>290</v>
      </c>
      <c r="E235" s="207" t="s">
        <v>290</v>
      </c>
      <c r="F235" s="207" t="s">
        <v>290</v>
      </c>
      <c r="G235" s="208" t="str">
        <f t="shared" ca="1" si="72"/>
        <v xml:space="preserve"> </v>
      </c>
      <c r="H235" s="208" t="b">
        <f>H249</f>
        <v>0</v>
      </c>
      <c r="I235" s="210" t="s">
        <v>290</v>
      </c>
      <c r="J235" s="210" t="s">
        <v>290</v>
      </c>
      <c r="K235" s="210" t="s">
        <v>290</v>
      </c>
      <c r="L235" s="210" t="s">
        <v>290</v>
      </c>
      <c r="N235" s="156"/>
      <c r="O235" s="151" t="s">
        <v>281</v>
      </c>
      <c r="Q235" s="189"/>
      <c r="R235" s="189"/>
    </row>
    <row r="236" spans="1:18">
      <c r="A236" s="308" t="str">
        <f t="shared" ca="1" si="67"/>
        <v xml:space="preserve"> </v>
      </c>
      <c r="B236" s="269" t="b">
        <f t="shared" si="66"/>
        <v>0</v>
      </c>
      <c r="C236" s="207" t="s">
        <v>290</v>
      </c>
      <c r="D236" s="207" t="s">
        <v>290</v>
      </c>
      <c r="E236" s="207" t="s">
        <v>290</v>
      </c>
      <c r="F236" s="207" t="s">
        <v>290</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5">
        <v>7010</v>
      </c>
      <c r="N236" s="330"/>
      <c r="O236" s="336" t="s">
        <v>105</v>
      </c>
      <c r="P236" s="330"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308">
        <f t="shared" ca="1" si="67"/>
        <v>54</v>
      </c>
      <c r="B237" s="269" t="b">
        <f t="shared" si="66"/>
        <v>1</v>
      </c>
      <c r="C237" s="207" t="s">
        <v>290</v>
      </c>
      <c r="D237" s="207" t="s">
        <v>290</v>
      </c>
      <c r="E237" s="207" t="s">
        <v>290</v>
      </c>
      <c r="F237" s="207" t="s">
        <v>290</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5">
        <v>7040</v>
      </c>
      <c r="N237" s="330" t="s">
        <v>363</v>
      </c>
      <c r="O237" s="336" t="s">
        <v>106</v>
      </c>
      <c r="P237" s="330" t="s">
        <v>15</v>
      </c>
      <c r="Q237" s="189">
        <f t="shared" si="78"/>
        <v>0</v>
      </c>
      <c r="R237" s="189">
        <f t="shared" si="79"/>
        <v>0</v>
      </c>
    </row>
    <row r="238" spans="1:18">
      <c r="A238" s="308" t="str">
        <f t="shared" ca="1" si="67"/>
        <v xml:space="preserve"> </v>
      </c>
      <c r="B238" s="269" t="b">
        <f t="shared" si="66"/>
        <v>0</v>
      </c>
      <c r="C238" s="207" t="s">
        <v>290</v>
      </c>
      <c r="D238" s="207" t="s">
        <v>290</v>
      </c>
      <c r="E238" s="207" t="s">
        <v>290</v>
      </c>
      <c r="F238" s="207" t="s">
        <v>290</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5">
        <v>7050</v>
      </c>
      <c r="N238" s="330"/>
      <c r="O238" s="336" t="s">
        <v>107</v>
      </c>
      <c r="P238" s="330" t="s">
        <v>15</v>
      </c>
      <c r="Q238" s="189">
        <f t="shared" si="78"/>
        <v>0</v>
      </c>
      <c r="R238" s="189">
        <f t="shared" si="79"/>
        <v>0</v>
      </c>
    </row>
    <row r="239" spans="1:18">
      <c r="A239" s="308" t="str">
        <f t="shared" ca="1" si="67"/>
        <v xml:space="preserve"> </v>
      </c>
      <c r="B239" s="269" t="b">
        <f t="shared" si="66"/>
        <v>0</v>
      </c>
      <c r="C239" s="207" t="s">
        <v>290</v>
      </c>
      <c r="D239" s="207" t="s">
        <v>290</v>
      </c>
      <c r="E239" s="207" t="s">
        <v>290</v>
      </c>
      <c r="F239" s="207" t="s">
        <v>290</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5">
        <v>7060</v>
      </c>
      <c r="N239" s="330"/>
      <c r="O239" s="336" t="s">
        <v>108</v>
      </c>
      <c r="P239" s="330" t="s">
        <v>15</v>
      </c>
      <c r="Q239" s="189">
        <f t="shared" si="78"/>
        <v>0</v>
      </c>
      <c r="R239" s="189">
        <f t="shared" si="79"/>
        <v>0</v>
      </c>
    </row>
    <row r="240" spans="1:18">
      <c r="A240" s="308" t="str">
        <f t="shared" ca="1" si="67"/>
        <v xml:space="preserve"> </v>
      </c>
      <c r="B240" s="269" t="b">
        <f t="shared" si="66"/>
        <v>0</v>
      </c>
      <c r="C240" s="207" t="s">
        <v>290</v>
      </c>
      <c r="D240" s="207" t="s">
        <v>290</v>
      </c>
      <c r="E240" s="207" t="s">
        <v>290</v>
      </c>
      <c r="F240" s="207" t="s">
        <v>290</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5">
        <v>7070</v>
      </c>
      <c r="N240" s="330"/>
      <c r="O240" s="336" t="s">
        <v>109</v>
      </c>
      <c r="P240" s="330" t="s">
        <v>15</v>
      </c>
      <c r="Q240" s="189">
        <f t="shared" si="78"/>
        <v>0</v>
      </c>
      <c r="R240" s="189">
        <f t="shared" si="79"/>
        <v>0</v>
      </c>
    </row>
    <row r="241" spans="1:18">
      <c r="A241" s="308" t="str">
        <f t="shared" ca="1" si="67"/>
        <v xml:space="preserve"> </v>
      </c>
      <c r="B241" s="269" t="b">
        <f t="shared" si="66"/>
        <v>0</v>
      </c>
      <c r="C241" s="207" t="s">
        <v>290</v>
      </c>
      <c r="D241" s="207" t="s">
        <v>290</v>
      </c>
      <c r="E241" s="207" t="s">
        <v>290</v>
      </c>
      <c r="F241" s="207" t="s">
        <v>290</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5">
        <v>7080</v>
      </c>
      <c r="N241" s="330"/>
      <c r="O241" s="336" t="s">
        <v>110</v>
      </c>
      <c r="P241" s="330" t="s">
        <v>15</v>
      </c>
      <c r="Q241" s="189">
        <f t="shared" si="78"/>
        <v>0</v>
      </c>
      <c r="R241" s="189">
        <f t="shared" si="79"/>
        <v>0</v>
      </c>
    </row>
    <row r="242" spans="1:18">
      <c r="A242" s="308" t="str">
        <f t="shared" ca="1" si="67"/>
        <v xml:space="preserve"> </v>
      </c>
      <c r="B242" s="269" t="b">
        <f t="shared" si="66"/>
        <v>0</v>
      </c>
      <c r="C242" s="207" t="s">
        <v>290</v>
      </c>
      <c r="D242" s="207" t="s">
        <v>290</v>
      </c>
      <c r="E242" s="207" t="s">
        <v>290</v>
      </c>
      <c r="F242" s="207" t="s">
        <v>290</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5">
        <v>7090</v>
      </c>
      <c r="N242" s="330"/>
      <c r="O242" s="336" t="s">
        <v>111</v>
      </c>
      <c r="P242" s="330" t="s">
        <v>15</v>
      </c>
      <c r="Q242" s="189">
        <f t="shared" si="78"/>
        <v>0</v>
      </c>
      <c r="R242" s="189">
        <f t="shared" si="79"/>
        <v>0</v>
      </c>
    </row>
    <row r="243" spans="1:18">
      <c r="A243" s="308" t="str">
        <f t="shared" ca="1" si="67"/>
        <v xml:space="preserve"> </v>
      </c>
      <c r="B243" s="269" t="b">
        <f t="shared" si="66"/>
        <v>0</v>
      </c>
      <c r="C243" s="207" t="s">
        <v>290</v>
      </c>
      <c r="D243" s="207" t="s">
        <v>290</v>
      </c>
      <c r="E243" s="207" t="s">
        <v>290</v>
      </c>
      <c r="F243" s="207" t="s">
        <v>290</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5">
        <v>7100</v>
      </c>
      <c r="N243" s="330"/>
      <c r="O243" s="336" t="s">
        <v>112</v>
      </c>
      <c r="P243" s="330" t="s">
        <v>15</v>
      </c>
      <c r="Q243" s="189">
        <f t="shared" si="78"/>
        <v>0</v>
      </c>
      <c r="R243" s="189">
        <f t="shared" si="79"/>
        <v>0</v>
      </c>
    </row>
    <row r="244" spans="1:18">
      <c r="A244" s="308" t="str">
        <f t="shared" ca="1" si="67"/>
        <v xml:space="preserve"> </v>
      </c>
      <c r="B244" s="269" t="b">
        <f t="shared" si="66"/>
        <v>0</v>
      </c>
      <c r="C244" s="207" t="s">
        <v>290</v>
      </c>
      <c r="D244" s="207" t="s">
        <v>290</v>
      </c>
      <c r="E244" s="207" t="s">
        <v>290</v>
      </c>
      <c r="F244" s="207" t="s">
        <v>290</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5">
        <v>7110</v>
      </c>
      <c r="N244" s="330"/>
      <c r="O244" s="336" t="s">
        <v>113</v>
      </c>
      <c r="P244" s="330" t="s">
        <v>15</v>
      </c>
      <c r="Q244" s="189">
        <f t="shared" si="78"/>
        <v>0</v>
      </c>
      <c r="R244" s="189">
        <f t="shared" si="79"/>
        <v>0</v>
      </c>
    </row>
    <row r="245" spans="1:18">
      <c r="A245" s="308" t="str">
        <f t="shared" ca="1" si="67"/>
        <v xml:space="preserve"> </v>
      </c>
      <c r="B245" s="269" t="b">
        <f t="shared" si="66"/>
        <v>0</v>
      </c>
      <c r="C245" s="207" t="s">
        <v>290</v>
      </c>
      <c r="D245" s="207" t="s">
        <v>290</v>
      </c>
      <c r="E245" s="207" t="s">
        <v>290</v>
      </c>
      <c r="F245" s="207" t="s">
        <v>290</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5">
        <v>7130</v>
      </c>
      <c r="N245" s="330"/>
      <c r="O245" s="336" t="s">
        <v>114</v>
      </c>
      <c r="P245" s="330" t="s">
        <v>15</v>
      </c>
      <c r="Q245" s="189">
        <f t="shared" si="78"/>
        <v>0</v>
      </c>
      <c r="R245" s="189">
        <f t="shared" si="79"/>
        <v>0</v>
      </c>
    </row>
    <row r="246" spans="1:18">
      <c r="A246" s="308" t="str">
        <f t="shared" ca="1" si="67"/>
        <v xml:space="preserve"> </v>
      </c>
      <c r="B246" s="269" t="b">
        <f t="shared" si="66"/>
        <v>0</v>
      </c>
      <c r="C246" s="207" t="s">
        <v>290</v>
      </c>
      <c r="D246" s="207" t="s">
        <v>290</v>
      </c>
      <c r="E246" s="207" t="s">
        <v>290</v>
      </c>
      <c r="F246" s="207" t="s">
        <v>290</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5">
        <v>7140</v>
      </c>
      <c r="N246" s="330"/>
      <c r="O246" s="336" t="s">
        <v>115</v>
      </c>
      <c r="P246" s="330" t="s">
        <v>15</v>
      </c>
      <c r="Q246" s="189">
        <f t="shared" si="78"/>
        <v>0</v>
      </c>
      <c r="R246" s="189">
        <f t="shared" si="79"/>
        <v>0</v>
      </c>
    </row>
    <row r="247" spans="1:18">
      <c r="A247" s="308" t="str">
        <f t="shared" ca="1" si="67"/>
        <v xml:space="preserve"> </v>
      </c>
      <c r="B247" s="269" t="b">
        <f t="shared" si="66"/>
        <v>0</v>
      </c>
      <c r="C247" s="207" t="s">
        <v>290</v>
      </c>
      <c r="D247" s="207" t="s">
        <v>290</v>
      </c>
      <c r="E247" s="207" t="s">
        <v>290</v>
      </c>
      <c r="F247" s="207" t="s">
        <v>290</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5">
        <v>7150</v>
      </c>
      <c r="N247" s="330"/>
      <c r="O247" s="336" t="s">
        <v>111</v>
      </c>
      <c r="P247" s="330" t="s">
        <v>15</v>
      </c>
      <c r="Q247" s="189">
        <f t="shared" si="78"/>
        <v>0</v>
      </c>
      <c r="R247" s="189">
        <f t="shared" si="79"/>
        <v>0</v>
      </c>
    </row>
    <row r="248" spans="1:18">
      <c r="A248" s="308" t="str">
        <f t="shared" ca="1" si="67"/>
        <v xml:space="preserve"> </v>
      </c>
      <c r="B248" s="269" t="b">
        <f t="shared" si="66"/>
        <v>0</v>
      </c>
      <c r="C248" s="207" t="s">
        <v>290</v>
      </c>
      <c r="D248" s="207" t="s">
        <v>290</v>
      </c>
      <c r="E248" s="207" t="s">
        <v>290</v>
      </c>
      <c r="F248" s="207" t="s">
        <v>290</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5">
        <v>7160</v>
      </c>
      <c r="N248" s="330"/>
      <c r="O248" s="336" t="s">
        <v>116</v>
      </c>
      <c r="P248" s="330" t="s">
        <v>15</v>
      </c>
      <c r="Q248" s="189">
        <f t="shared" si="78"/>
        <v>0</v>
      </c>
      <c r="R248" s="189">
        <f t="shared" si="79"/>
        <v>0</v>
      </c>
    </row>
    <row r="249" spans="1:18">
      <c r="A249" s="308" t="s">
        <v>385</v>
      </c>
      <c r="B249" s="269" t="s">
        <v>430</v>
      </c>
      <c r="C249" s="207" t="s">
        <v>290</v>
      </c>
      <c r="D249" s="207" t="s">
        <v>290</v>
      </c>
      <c r="E249" s="207" t="s">
        <v>290</v>
      </c>
      <c r="F249" s="207" t="s">
        <v>290</v>
      </c>
      <c r="G249" s="208" t="str">
        <f t="shared" ca="1" si="72"/>
        <v xml:space="preserve"> </v>
      </c>
      <c r="H249" s="208" t="b">
        <f t="shared" si="75"/>
        <v>0</v>
      </c>
      <c r="I249" s="210" t="s">
        <v>290</v>
      </c>
      <c r="J249" s="210" t="s">
        <v>290</v>
      </c>
      <c r="K249" s="210" t="s">
        <v>290</v>
      </c>
      <c r="L249" s="210" t="s">
        <v>290</v>
      </c>
      <c r="N249" s="156"/>
      <c r="O249" s="151" t="s">
        <v>283</v>
      </c>
      <c r="Q249" s="189">
        <f>SUMIF(P236:P248,"貸",Q236:Q248)-SUMIF(P236:P248,"借",Q236:Q248)</f>
        <v>0</v>
      </c>
      <c r="R249" s="189">
        <f>SUMIF(P236:P248,"貸",R236:R248)-SUMIF(P236:P248,"借",R236:R248)</f>
        <v>0</v>
      </c>
    </row>
    <row r="250" spans="1:18" ht="17" hidden="1" customHeight="1">
      <c r="A250" s="308" t="s">
        <v>385</v>
      </c>
      <c r="B250" s="269" t="b">
        <f t="shared" si="66"/>
        <v>0</v>
      </c>
      <c r="C250" s="207" t="s">
        <v>290</v>
      </c>
      <c r="D250" s="207" t="s">
        <v>290</v>
      </c>
      <c r="E250" s="207" t="s">
        <v>290</v>
      </c>
      <c r="F250" s="207" t="s">
        <v>290</v>
      </c>
      <c r="G250" s="208" t="str">
        <f t="shared" ca="1" si="72"/>
        <v xml:space="preserve"> </v>
      </c>
      <c r="H250" s="208" t="b">
        <f>H249</f>
        <v>0</v>
      </c>
      <c r="I250" s="210" t="s">
        <v>290</v>
      </c>
      <c r="J250" s="210" t="s">
        <v>290</v>
      </c>
      <c r="K250" s="210" t="s">
        <v>290</v>
      </c>
      <c r="L250" s="210" t="s">
        <v>290</v>
      </c>
      <c r="N250" s="156"/>
      <c r="O250" s="151" t="s">
        <v>381</v>
      </c>
      <c r="Q250" s="189"/>
      <c r="R250" s="189"/>
    </row>
    <row r="251" spans="1:18">
      <c r="A251" s="308" t="s">
        <v>385</v>
      </c>
      <c r="B251" s="269" t="s">
        <v>430</v>
      </c>
      <c r="C251" s="207" t="s">
        <v>290</v>
      </c>
      <c r="D251" s="207" t="s">
        <v>290</v>
      </c>
      <c r="E251" s="207" t="s">
        <v>290</v>
      </c>
      <c r="F251" s="207" t="s">
        <v>290</v>
      </c>
      <c r="G251" s="208" t="str">
        <f t="shared" ca="1" si="72"/>
        <v xml:space="preserve"> </v>
      </c>
      <c r="H251" s="208" t="b">
        <f>H261</f>
        <v>0</v>
      </c>
      <c r="I251" s="210" t="s">
        <v>290</v>
      </c>
      <c r="J251" s="210" t="s">
        <v>290</v>
      </c>
      <c r="K251" s="210" t="s">
        <v>290</v>
      </c>
      <c r="L251" s="210" t="s">
        <v>290</v>
      </c>
      <c r="N251" s="156"/>
      <c r="O251" s="151" t="s">
        <v>282</v>
      </c>
      <c r="Q251" s="189"/>
      <c r="R251" s="189"/>
    </row>
    <row r="252" spans="1:18">
      <c r="A252" s="308" t="str">
        <f t="shared" ca="1" si="67"/>
        <v xml:space="preserve"> </v>
      </c>
      <c r="B252" s="269" t="b">
        <f t="shared" si="66"/>
        <v>0</v>
      </c>
      <c r="C252" s="207" t="s">
        <v>290</v>
      </c>
      <c r="D252" s="207" t="s">
        <v>290</v>
      </c>
      <c r="E252" s="207" t="s">
        <v>290</v>
      </c>
      <c r="F252" s="207" t="s">
        <v>290</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5">
        <v>8010</v>
      </c>
      <c r="N252" s="330"/>
      <c r="O252" s="336" t="s">
        <v>117</v>
      </c>
      <c r="P252" s="330"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308" t="str">
        <f t="shared" ca="1" si="67"/>
        <v xml:space="preserve"> </v>
      </c>
      <c r="B253" s="269" t="b">
        <f t="shared" si="66"/>
        <v>0</v>
      </c>
      <c r="C253" s="207" t="s">
        <v>290</v>
      </c>
      <c r="D253" s="207" t="s">
        <v>290</v>
      </c>
      <c r="E253" s="207" t="s">
        <v>290</v>
      </c>
      <c r="F253" s="207" t="s">
        <v>290</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5">
        <v>8020</v>
      </c>
      <c r="N253" s="330"/>
      <c r="O253" s="336" t="s">
        <v>118</v>
      </c>
      <c r="P253" s="330" t="s">
        <v>12</v>
      </c>
      <c r="Q253" s="189">
        <f t="shared" si="82"/>
        <v>0</v>
      </c>
      <c r="R253" s="189">
        <f t="shared" si="83"/>
        <v>0</v>
      </c>
    </row>
    <row r="254" spans="1:18">
      <c r="A254" s="308" t="str">
        <f t="shared" ca="1" si="67"/>
        <v xml:space="preserve"> </v>
      </c>
      <c r="B254" s="269" t="b">
        <f t="shared" si="66"/>
        <v>0</v>
      </c>
      <c r="C254" s="207" t="s">
        <v>290</v>
      </c>
      <c r="D254" s="207" t="s">
        <v>290</v>
      </c>
      <c r="E254" s="207" t="s">
        <v>290</v>
      </c>
      <c r="F254" s="207" t="s">
        <v>290</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5">
        <v>8030</v>
      </c>
      <c r="N254" s="330"/>
      <c r="O254" s="336" t="s">
        <v>119</v>
      </c>
      <c r="P254" s="330" t="s">
        <v>12</v>
      </c>
      <c r="Q254" s="189">
        <f t="shared" si="82"/>
        <v>0</v>
      </c>
      <c r="R254" s="189">
        <f t="shared" si="83"/>
        <v>0</v>
      </c>
    </row>
    <row r="255" spans="1:18">
      <c r="A255" s="308" t="str">
        <f t="shared" ca="1" si="67"/>
        <v xml:space="preserve"> </v>
      </c>
      <c r="B255" s="269" t="b">
        <f t="shared" si="66"/>
        <v>0</v>
      </c>
      <c r="C255" s="207" t="s">
        <v>290</v>
      </c>
      <c r="D255" s="207" t="s">
        <v>290</v>
      </c>
      <c r="E255" s="207" t="s">
        <v>290</v>
      </c>
      <c r="F255" s="207" t="s">
        <v>290</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5">
        <v>8040</v>
      </c>
      <c r="N255" s="330"/>
      <c r="O255" s="336" t="s">
        <v>120</v>
      </c>
      <c r="P255" s="330" t="s">
        <v>12</v>
      </c>
      <c r="Q255" s="189">
        <f t="shared" si="82"/>
        <v>0</v>
      </c>
      <c r="R255" s="189">
        <f t="shared" si="83"/>
        <v>0</v>
      </c>
    </row>
    <row r="256" spans="1:18">
      <c r="A256" s="308" t="str">
        <f t="shared" ca="1" si="67"/>
        <v xml:space="preserve"> </v>
      </c>
      <c r="B256" s="269" t="b">
        <f t="shared" si="66"/>
        <v>0</v>
      </c>
      <c r="C256" s="207" t="s">
        <v>290</v>
      </c>
      <c r="D256" s="207" t="s">
        <v>290</v>
      </c>
      <c r="E256" s="207" t="s">
        <v>290</v>
      </c>
      <c r="F256" s="207" t="s">
        <v>290</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5">
        <v>8050</v>
      </c>
      <c r="N256" s="330"/>
      <c r="O256" s="336" t="s">
        <v>121</v>
      </c>
      <c r="P256" s="330" t="s">
        <v>12</v>
      </c>
      <c r="Q256" s="189">
        <f t="shared" si="82"/>
        <v>0</v>
      </c>
      <c r="R256" s="189">
        <f t="shared" si="83"/>
        <v>0</v>
      </c>
    </row>
    <row r="257" spans="1:18">
      <c r="A257" s="308" t="str">
        <f t="shared" ca="1" si="67"/>
        <v xml:space="preserve"> </v>
      </c>
      <c r="B257" s="269" t="b">
        <f t="shared" si="66"/>
        <v>0</v>
      </c>
      <c r="C257" s="207" t="s">
        <v>290</v>
      </c>
      <c r="D257" s="207" t="s">
        <v>290</v>
      </c>
      <c r="E257" s="207" t="s">
        <v>290</v>
      </c>
      <c r="F257" s="207" t="s">
        <v>290</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5">
        <v>8060</v>
      </c>
      <c r="N257" s="330"/>
      <c r="O257" s="336" t="s">
        <v>122</v>
      </c>
      <c r="P257" s="330" t="s">
        <v>12</v>
      </c>
      <c r="Q257" s="189">
        <f t="shared" si="82"/>
        <v>0</v>
      </c>
      <c r="R257" s="189">
        <f t="shared" si="83"/>
        <v>0</v>
      </c>
    </row>
    <row r="258" spans="1:18">
      <c r="A258" s="308" t="str">
        <f t="shared" ca="1" si="67"/>
        <v xml:space="preserve"> </v>
      </c>
      <c r="B258" s="269" t="b">
        <f t="shared" si="66"/>
        <v>0</v>
      </c>
      <c r="C258" s="207" t="s">
        <v>290</v>
      </c>
      <c r="D258" s="207" t="s">
        <v>290</v>
      </c>
      <c r="E258" s="207" t="s">
        <v>290</v>
      </c>
      <c r="F258" s="207" t="s">
        <v>290</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5">
        <v>8070</v>
      </c>
      <c r="N258" s="330"/>
      <c r="O258" s="336" t="s">
        <v>123</v>
      </c>
      <c r="P258" s="330" t="s">
        <v>12</v>
      </c>
      <c r="Q258" s="189">
        <f t="shared" si="82"/>
        <v>0</v>
      </c>
      <c r="R258" s="189">
        <f t="shared" si="83"/>
        <v>0</v>
      </c>
    </row>
    <row r="259" spans="1:18">
      <c r="A259" s="308" t="str">
        <f t="shared" ca="1" si="67"/>
        <v xml:space="preserve"> </v>
      </c>
      <c r="B259" s="269" t="b">
        <f t="shared" si="66"/>
        <v>0</v>
      </c>
      <c r="C259" s="207" t="s">
        <v>290</v>
      </c>
      <c r="D259" s="207" t="s">
        <v>290</v>
      </c>
      <c r="E259" s="207" t="s">
        <v>290</v>
      </c>
      <c r="F259" s="207" t="s">
        <v>290</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5">
        <v>8080</v>
      </c>
      <c r="N259" s="330"/>
      <c r="O259" s="336" t="s">
        <v>124</v>
      </c>
      <c r="P259" s="330" t="s">
        <v>12</v>
      </c>
      <c r="Q259" s="189">
        <f t="shared" si="82"/>
        <v>0</v>
      </c>
      <c r="R259" s="189">
        <f t="shared" si="83"/>
        <v>0</v>
      </c>
    </row>
    <row r="260" spans="1:18">
      <c r="A260" s="308" t="str">
        <f t="shared" ca="1" si="67"/>
        <v xml:space="preserve"> </v>
      </c>
      <c r="B260" s="269" t="b">
        <f t="shared" si="66"/>
        <v>0</v>
      </c>
      <c r="C260" s="207" t="s">
        <v>290</v>
      </c>
      <c r="D260" s="207" t="s">
        <v>290</v>
      </c>
      <c r="E260" s="207" t="s">
        <v>290</v>
      </c>
      <c r="F260" s="207" t="s">
        <v>290</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5">
        <v>8090</v>
      </c>
      <c r="N260" s="330"/>
      <c r="O260" s="336" t="s">
        <v>71</v>
      </c>
      <c r="P260" s="330" t="s">
        <v>12</v>
      </c>
      <c r="Q260" s="189">
        <f t="shared" si="82"/>
        <v>0</v>
      </c>
      <c r="R260" s="189">
        <f t="shared" si="83"/>
        <v>0</v>
      </c>
    </row>
    <row r="261" spans="1:18">
      <c r="A261" s="308" t="str">
        <f t="shared" ca="1" si="67"/>
        <v xml:space="preserve"> </v>
      </c>
      <c r="B261" s="269"/>
      <c r="C261" s="207" t="s">
        <v>290</v>
      </c>
      <c r="D261" s="207" t="s">
        <v>290</v>
      </c>
      <c r="E261" s="207" t="s">
        <v>290</v>
      </c>
      <c r="F261" s="207" t="s">
        <v>290</v>
      </c>
      <c r="G261" s="208" t="str">
        <f t="shared" ca="1" si="72"/>
        <v xml:space="preserve"> </v>
      </c>
      <c r="H261" s="208" t="b">
        <f t="shared" si="75"/>
        <v>0</v>
      </c>
      <c r="I261" s="210" t="s">
        <v>290</v>
      </c>
      <c r="J261" s="210" t="s">
        <v>290</v>
      </c>
      <c r="K261" s="210" t="s">
        <v>290</v>
      </c>
      <c r="L261" s="210" t="s">
        <v>290</v>
      </c>
      <c r="N261" s="156"/>
      <c r="O261" s="151" t="s">
        <v>284</v>
      </c>
      <c r="Q261" s="189">
        <f>SUMIF(P252:P260,"借",Q252:Q260)-SUMIF(P252:P260,"貸",Q252:Q260)</f>
        <v>0</v>
      </c>
      <c r="R261" s="189">
        <f>SUMIF(P252:P260,"借",R252:R260)-SUMIF(P252:P260,"貸",R252:R260)</f>
        <v>0</v>
      </c>
    </row>
    <row r="262" spans="1:18" ht="17" hidden="1" customHeight="1">
      <c r="A262" s="308" t="s">
        <v>385</v>
      </c>
      <c r="B262" s="269" t="b">
        <f t="shared" ref="B262:B266" si="84">N262="Y"</f>
        <v>0</v>
      </c>
      <c r="C262" s="207" t="s">
        <v>290</v>
      </c>
      <c r="D262" s="207" t="s">
        <v>290</v>
      </c>
      <c r="E262" s="207" t="s">
        <v>290</v>
      </c>
      <c r="F262" s="207" t="s">
        <v>290</v>
      </c>
      <c r="G262" s="208" t="str">
        <f t="shared" ref="G262" ca="1" si="85">IF(H262,COUNTIF(OFFSET(H262,ROW()*-1+3,,ROW()-2),TRUE)," ")</f>
        <v xml:space="preserve"> </v>
      </c>
      <c r="H262" s="208" t="b">
        <f>H261</f>
        <v>0</v>
      </c>
      <c r="I262" s="210" t="s">
        <v>290</v>
      </c>
      <c r="J262" s="210" t="s">
        <v>290</v>
      </c>
      <c r="K262" s="210" t="s">
        <v>290</v>
      </c>
      <c r="L262" s="210" t="s">
        <v>290</v>
      </c>
      <c r="N262" s="156"/>
      <c r="O262" s="151" t="s">
        <v>381</v>
      </c>
      <c r="Q262" s="189"/>
      <c r="R262" s="189"/>
    </row>
    <row r="263" spans="1:18">
      <c r="A263" s="308" t="s">
        <v>385</v>
      </c>
      <c r="B263" s="269" t="s">
        <v>430</v>
      </c>
      <c r="C263" s="207" t="s">
        <v>290</v>
      </c>
      <c r="D263" s="207" t="s">
        <v>290</v>
      </c>
      <c r="E263" s="207" t="s">
        <v>290</v>
      </c>
      <c r="F263" s="207" t="s">
        <v>290</v>
      </c>
      <c r="G263" s="208">
        <f t="shared" ca="1" si="72"/>
        <v>13</v>
      </c>
      <c r="H263" s="208" t="b">
        <f t="shared" si="75"/>
        <v>1</v>
      </c>
      <c r="I263" s="210" t="s">
        <v>290</v>
      </c>
      <c r="J263" s="210" t="s">
        <v>290</v>
      </c>
      <c r="K263" s="210" t="s">
        <v>290</v>
      </c>
      <c r="L263" s="210" t="s">
        <v>290</v>
      </c>
      <c r="N263" s="156"/>
      <c r="O263" s="151" t="s">
        <v>286</v>
      </c>
      <c r="Q263" s="189">
        <f>Q233+Q249-Q261</f>
        <v>5500</v>
      </c>
      <c r="R263" s="189">
        <f>R233+R249-R261</f>
        <v>5500</v>
      </c>
    </row>
    <row r="264" spans="1:18">
      <c r="A264" s="308">
        <f t="shared" ref="A264:A266" ca="1" si="86">IF(B264,COUNTIF(OFFSET(B264,ROW()*-1+3,,ROW()-2),TRUE)," ")</f>
        <v>55</v>
      </c>
      <c r="B264" s="269" t="b">
        <f t="shared" si="84"/>
        <v>1</v>
      </c>
      <c r="C264" s="207" t="s">
        <v>290</v>
      </c>
      <c r="D264" s="207" t="s">
        <v>290</v>
      </c>
      <c r="E264" s="207" t="s">
        <v>290</v>
      </c>
      <c r="F264" s="207" t="s">
        <v>290</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5">
        <v>9000</v>
      </c>
      <c r="N264" s="330" t="s">
        <v>363</v>
      </c>
      <c r="O264" s="336" t="s">
        <v>335</v>
      </c>
      <c r="P264" s="330"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308" t="s">
        <v>385</v>
      </c>
      <c r="B265" s="269" t="s">
        <v>430</v>
      </c>
      <c r="C265" s="207" t="s">
        <v>290</v>
      </c>
      <c r="D265" s="207" t="s">
        <v>290</v>
      </c>
      <c r="E265" s="207" t="s">
        <v>290</v>
      </c>
      <c r="F265" s="207" t="s">
        <v>290</v>
      </c>
      <c r="G265" s="208">
        <f t="shared" ca="1" si="72"/>
        <v>15</v>
      </c>
      <c r="H265" s="208" t="b">
        <f>H263</f>
        <v>1</v>
      </c>
      <c r="I265" s="210" t="s">
        <v>290</v>
      </c>
      <c r="J265" s="210" t="s">
        <v>290</v>
      </c>
      <c r="K265" s="210" t="s">
        <v>290</v>
      </c>
      <c r="L265" s="210" t="s">
        <v>290</v>
      </c>
      <c r="O265" s="151" t="s">
        <v>287</v>
      </c>
      <c r="Q265" s="189">
        <f>Q263-Q264</f>
        <v>5500</v>
      </c>
      <c r="R265" s="189">
        <f>R263-R264</f>
        <v>5500</v>
      </c>
    </row>
    <row r="266" spans="1:18">
      <c r="A266" s="308" t="str">
        <f t="shared" ca="1" si="86"/>
        <v xml:space="preserve"> </v>
      </c>
      <c r="B266" s="269" t="b">
        <f t="shared" si="84"/>
        <v>0</v>
      </c>
      <c r="C266" s="207" t="s">
        <v>290</v>
      </c>
      <c r="D266" s="207" t="s">
        <v>290</v>
      </c>
      <c r="E266" s="207" t="s">
        <v>290</v>
      </c>
      <c r="F266" s="207" t="s">
        <v>290</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5">
        <v>9500</v>
      </c>
      <c r="N266" s="330"/>
      <c r="O266" s="336" t="s">
        <v>277</v>
      </c>
      <c r="P266" s="330"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308" t="s">
        <v>385</v>
      </c>
      <c r="B267" s="269" t="s">
        <v>430</v>
      </c>
      <c r="C267" s="207" t="s">
        <v>290</v>
      </c>
      <c r="D267" s="207" t="s">
        <v>290</v>
      </c>
      <c r="E267" s="207" t="s">
        <v>290</v>
      </c>
      <c r="F267" s="207" t="s">
        <v>290</v>
      </c>
      <c r="G267" s="208" t="str">
        <f t="shared" ca="1" si="72"/>
        <v xml:space="preserve"> </v>
      </c>
      <c r="H267" s="208" t="b">
        <f>H266</f>
        <v>0</v>
      </c>
      <c r="I267" s="210" t="s">
        <v>290</v>
      </c>
      <c r="J267" s="210" t="s">
        <v>290</v>
      </c>
      <c r="K267" s="210" t="s">
        <v>290</v>
      </c>
      <c r="L267" s="210" t="s">
        <v>290</v>
      </c>
      <c r="O267" s="179" t="s">
        <v>285</v>
      </c>
      <c r="Q267" s="189">
        <f>Q265-Q266</f>
        <v>5500</v>
      </c>
      <c r="R267" s="189">
        <f>R265-R266</f>
        <v>5500</v>
      </c>
    </row>
  </sheetData>
  <sheetProtection sheet="1" objects="1" scenarios="1"/>
  <phoneticPr fontId="2" type="noConversion"/>
  <dataValidations count="3">
    <dataValidation type="list" allowBlank="1" showDropDown="1" showInputMessage="1" showErrorMessage="1" sqref="N265"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22:N135 N141:N155 N160:N165 N169:N172 N178:N230 N236:N248 N264 N266 N252:N260" xr:uid="{30B5B13D-8AB2-416D-B6FA-0547E20DDA13}">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J17" sqref="J17"/>
    </sheetView>
  </sheetViews>
  <sheetFormatPr defaultColWidth="9" defaultRowHeight="17"/>
  <cols>
    <col min="1" max="1" width="8.36328125" style="60" hidden="1" customWidth="1"/>
    <col min="2" max="2" width="7.7265625" style="60" hidden="1" customWidth="1"/>
    <col min="3" max="3" width="6.90625" style="61" hidden="1" customWidth="1"/>
    <col min="4" max="4" width="6.90625"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1.6328125" style="68" customWidth="1"/>
    <col min="14" max="14" width="10.6328125" style="69" customWidth="1"/>
    <col min="15" max="16384" width="9" style="69"/>
  </cols>
  <sheetData>
    <row r="1" spans="1:15" s="227" customFormat="1" ht="17" customHeight="1">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t="str">
        <f>IF(COUNTIF(I7:I3000,"●此項目尚未啟用")&gt;0,"●項目未啟用","")</f>
        <v/>
      </c>
      <c r="L1" s="227">
        <f ca="1">IF(COUNTBLANK(A7:D3000)&gt;0,"●公式遺失,可能是不當插入列,請詳閱說明●",0)</f>
        <v>0</v>
      </c>
      <c r="N1" s="343"/>
      <c r="O1" s="343"/>
    </row>
    <row r="2" spans="1:15" s="66" customFormat="1" ht="20" thickBot="1">
      <c r="A2" s="290"/>
      <c r="B2" s="290"/>
      <c r="C2" s="65"/>
      <c r="D2" s="291"/>
      <c r="E2" s="292"/>
      <c r="F2" s="63"/>
      <c r="G2" s="348" t="s">
        <v>306</v>
      </c>
      <c r="H2" s="348"/>
      <c r="I2" s="348"/>
      <c r="J2" s="348"/>
      <c r="K2" s="64"/>
      <c r="L2" s="64"/>
      <c r="M2" s="65"/>
      <c r="N2" s="360" t="str">
        <f>HYPERLINK("#E8","第一筆")</f>
        <v>第一筆</v>
      </c>
      <c r="O2" s="345"/>
    </row>
    <row r="3" spans="1:15" s="66" customFormat="1" ht="21.5" hidden="1">
      <c r="A3" s="60"/>
      <c r="B3" s="60"/>
      <c r="C3" s="67"/>
      <c r="D3" s="62"/>
      <c r="E3" s="85"/>
      <c r="F3" s="150" t="s">
        <v>185</v>
      </c>
      <c r="G3" s="347"/>
      <c r="H3" s="347"/>
      <c r="I3" s="347"/>
      <c r="J3" s="347"/>
      <c r="K3" s="64"/>
      <c r="L3" s="64"/>
      <c r="M3" s="65"/>
      <c r="N3" s="361"/>
    </row>
    <row r="4" spans="1:15" s="66" customFormat="1" ht="20" thickBot="1">
      <c r="A4" s="290"/>
      <c r="B4" s="290"/>
      <c r="C4" s="293"/>
      <c r="D4" s="291"/>
      <c r="E4" s="294"/>
      <c r="F4" s="294"/>
      <c r="G4" s="349" t="s">
        <v>5</v>
      </c>
      <c r="H4" s="349"/>
      <c r="I4" s="349"/>
      <c r="J4" s="349"/>
      <c r="K4" s="64"/>
      <c r="L4" s="64"/>
      <c r="M4" s="65"/>
      <c r="N4" s="360" t="str">
        <f>HYPERLINK("#E"&amp;COUNTA(E7:E3000)+COUNTIF(C8:C3000,"&lt;&gt;0")+7,"最末筆")</f>
        <v>最末筆</v>
      </c>
    </row>
    <row r="5" spans="1:15" s="66" customFormat="1" ht="21.75" customHeight="1" thickBot="1">
      <c r="A5" s="290"/>
      <c r="B5" s="295">
        <f>COUNTIF(B7:B3000,TRUE)</f>
        <v>3</v>
      </c>
      <c r="C5" s="65"/>
      <c r="D5" s="291"/>
      <c r="E5" s="294"/>
      <c r="F5" s="63"/>
      <c r="G5" s="346" t="s">
        <v>389</v>
      </c>
      <c r="H5" s="346"/>
      <c r="I5" s="346"/>
      <c r="J5" s="346"/>
      <c r="K5" s="296"/>
      <c r="L5" s="297" t="s">
        <v>184</v>
      </c>
      <c r="M5" s="65"/>
      <c r="N5" s="342"/>
    </row>
    <row r="6" spans="1:15" ht="17.5" thickBot="1">
      <c r="A6" s="88" t="s">
        <v>128</v>
      </c>
      <c r="B6" s="89" t="s">
        <v>127</v>
      </c>
      <c r="C6" s="90" t="s">
        <v>0</v>
      </c>
      <c r="D6" s="91" t="s">
        <v>1</v>
      </c>
      <c r="E6" s="97" t="s">
        <v>0</v>
      </c>
      <c r="F6" s="312" t="s">
        <v>1</v>
      </c>
      <c r="G6" s="312" t="s">
        <v>143</v>
      </c>
      <c r="H6" s="312" t="s">
        <v>289</v>
      </c>
      <c r="I6" s="312" t="s">
        <v>263</v>
      </c>
      <c r="J6" s="99" t="s">
        <v>2</v>
      </c>
      <c r="K6" s="100" t="s">
        <v>3</v>
      </c>
      <c r="L6" s="101" t="s">
        <v>4</v>
      </c>
      <c r="N6" s="342"/>
    </row>
    <row r="7" spans="1:15" hidden="1">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5">
      <c r="A8" s="60">
        <f t="shared" ref="A8:A72" ca="1" si="3">IF(B8,COUNTIF(OFFSET(B8,ROW()*-1+6,,ROW()-5),TRUE),)</f>
        <v>1</v>
      </c>
      <c r="B8" s="60" t="b">
        <f t="shared" ref="B8:B72" si="4">AND(分科號=H8,D8&gt;=分起日,D8&lt;=分訖日)</f>
        <v>1</v>
      </c>
      <c r="C8" s="61" t="str">
        <f t="shared" si="0"/>
        <v>2107001</v>
      </c>
      <c r="D8" s="70">
        <f t="shared" si="1"/>
        <v>44378</v>
      </c>
      <c r="E8" s="221" t="s">
        <v>491</v>
      </c>
      <c r="F8" s="134">
        <v>44378</v>
      </c>
      <c r="G8" s="108" t="s">
        <v>340</v>
      </c>
      <c r="H8" s="102">
        <v>11121</v>
      </c>
      <c r="I8" s="93" t="str">
        <f t="shared" si="2"/>
        <v>銀行存款-一銀活存</v>
      </c>
      <c r="J8" s="94" t="s">
        <v>340</v>
      </c>
      <c r="K8" s="95">
        <v>1000000</v>
      </c>
      <c r="L8" s="96"/>
      <c r="N8" s="275"/>
    </row>
    <row r="9" spans="1:15">
      <c r="A9" s="60">
        <f t="shared" ca="1" si="3"/>
        <v>0</v>
      </c>
      <c r="B9" s="60" t="b">
        <f t="shared" si="4"/>
        <v>0</v>
      </c>
      <c r="C9" s="61" t="str">
        <f t="shared" si="0"/>
        <v>2107001</v>
      </c>
      <c r="D9" s="70">
        <f t="shared" si="1"/>
        <v>44378</v>
      </c>
      <c r="E9" s="220"/>
      <c r="F9" s="134"/>
      <c r="G9" s="108"/>
      <c r="H9" s="102">
        <v>3110</v>
      </c>
      <c r="I9" s="93" t="str">
        <f t="shared" si="2"/>
        <v>實收資本</v>
      </c>
      <c r="J9" s="94" t="s">
        <v>340</v>
      </c>
      <c r="K9" s="71"/>
      <c r="L9" s="92">
        <v>1000000</v>
      </c>
    </row>
    <row r="10" spans="1:15">
      <c r="A10" s="60">
        <f t="shared" ca="1" si="3"/>
        <v>0</v>
      </c>
      <c r="B10" s="60" t="b">
        <f t="shared" si="4"/>
        <v>0</v>
      </c>
      <c r="C10" s="61">
        <f t="shared" si="0"/>
        <v>0</v>
      </c>
      <c r="D10" s="70">
        <f t="shared" si="1"/>
        <v>0</v>
      </c>
      <c r="E10" s="220"/>
      <c r="F10" s="134"/>
      <c r="G10" s="108"/>
      <c r="H10" s="102"/>
      <c r="I10" s="93">
        <f t="shared" si="2"/>
        <v>0</v>
      </c>
      <c r="J10" s="87"/>
      <c r="K10" s="71"/>
      <c r="L10" s="92"/>
    </row>
    <row r="11" spans="1:15">
      <c r="A11" s="60">
        <f t="shared" ca="1" si="3"/>
        <v>0</v>
      </c>
      <c r="B11" s="60" t="b">
        <f t="shared" si="4"/>
        <v>0</v>
      </c>
      <c r="C11" s="61" t="str">
        <f t="shared" si="0"/>
        <v>2107002</v>
      </c>
      <c r="D11" s="70">
        <f t="shared" si="1"/>
        <v>44379</v>
      </c>
      <c r="E11" s="220" t="s">
        <v>489</v>
      </c>
      <c r="F11" s="134">
        <v>44379</v>
      </c>
      <c r="G11" s="108" t="s">
        <v>342</v>
      </c>
      <c r="H11" s="102">
        <v>6230</v>
      </c>
      <c r="I11" s="93" t="str">
        <f t="shared" si="2"/>
        <v>其他費用</v>
      </c>
      <c r="J11" s="87" t="s">
        <v>343</v>
      </c>
      <c r="K11" s="71">
        <v>500</v>
      </c>
      <c r="L11" s="92"/>
    </row>
    <row r="12" spans="1:15">
      <c r="A12" s="60">
        <f t="shared" ca="1" si="3"/>
        <v>2</v>
      </c>
      <c r="B12" s="60" t="b">
        <f t="shared" si="4"/>
        <v>1</v>
      </c>
      <c r="C12" s="61" t="str">
        <f t="shared" si="0"/>
        <v>2107002</v>
      </c>
      <c r="D12" s="70">
        <f t="shared" si="1"/>
        <v>44379</v>
      </c>
      <c r="E12" s="220"/>
      <c r="F12" s="134"/>
      <c r="G12" s="108"/>
      <c r="H12" s="102">
        <v>11121</v>
      </c>
      <c r="I12" s="93" t="str">
        <f t="shared" si="2"/>
        <v>銀行存款-一銀活存</v>
      </c>
      <c r="J12" s="87" t="s">
        <v>343</v>
      </c>
      <c r="K12" s="71"/>
      <c r="L12" s="92">
        <v>500</v>
      </c>
    </row>
    <row r="13" spans="1:15">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5">
      <c r="A14" s="60">
        <f t="shared" ca="1" si="3"/>
        <v>3</v>
      </c>
      <c r="B14" s="60" t="b">
        <f>AND(分科號=H14,D14&gt;=分起日,D14&lt;=分訖日)</f>
        <v>1</v>
      </c>
      <c r="C14" s="61" t="str">
        <f>IF(E14&lt;&gt;"",E14,IF(H14&lt;&gt;"",INDEX(C:C,ROW()-1),0))</f>
        <v>2107003</v>
      </c>
      <c r="D14" s="70">
        <f>IF(F14&lt;&gt;"",F14,IF(H14&lt;&gt;"",INDEX(D:D,ROW()-1),0))</f>
        <v>44380</v>
      </c>
      <c r="E14" s="220" t="s">
        <v>492</v>
      </c>
      <c r="F14" s="134">
        <v>44380</v>
      </c>
      <c r="G14" s="108" t="s">
        <v>391</v>
      </c>
      <c r="H14" s="102">
        <v>11121</v>
      </c>
      <c r="I14" s="93" t="str">
        <f>IF(H14="",0,VLOOKUP(H14,會計科目表,3,FALSE))</f>
        <v>銀行存款-一銀活存</v>
      </c>
      <c r="J14" s="87" t="s">
        <v>350</v>
      </c>
      <c r="K14" s="71">
        <v>6000</v>
      </c>
      <c r="L14" s="92"/>
    </row>
    <row r="15" spans="1:15">
      <c r="A15" s="60">
        <f t="shared" ca="1" si="3"/>
        <v>0</v>
      </c>
      <c r="B15" s="60" t="b">
        <f t="shared" si="4"/>
        <v>0</v>
      </c>
      <c r="C15" s="61" t="str">
        <f t="shared" si="0"/>
        <v>2107003</v>
      </c>
      <c r="D15" s="70">
        <f t="shared" si="1"/>
        <v>44380</v>
      </c>
      <c r="E15" s="220"/>
      <c r="F15" s="134"/>
      <c r="G15" s="108"/>
      <c r="H15" s="102">
        <v>4100</v>
      </c>
      <c r="I15" s="93" t="str">
        <f t="shared" si="2"/>
        <v>銷貨收入</v>
      </c>
      <c r="J15" s="87" t="s">
        <v>350</v>
      </c>
      <c r="K15" s="71"/>
      <c r="L15" s="92">
        <v>6000</v>
      </c>
    </row>
    <row r="16" spans="1:15">
      <c r="A16" s="60">
        <f t="shared" ca="1" si="3"/>
        <v>0</v>
      </c>
      <c r="B16" s="60" t="b">
        <f t="shared" si="4"/>
        <v>0</v>
      </c>
      <c r="C16" s="61">
        <f t="shared" si="0"/>
        <v>0</v>
      </c>
      <c r="D16" s="70">
        <f t="shared" si="1"/>
        <v>0</v>
      </c>
      <c r="E16" s="220"/>
      <c r="F16" s="134"/>
      <c r="G16" s="108"/>
      <c r="H16" s="102"/>
      <c r="I16" s="93">
        <f t="shared" si="2"/>
        <v>0</v>
      </c>
      <c r="J16" s="87"/>
      <c r="K16" s="71"/>
      <c r="L16" s="92"/>
    </row>
    <row r="17" spans="1:12">
      <c r="A17" s="60">
        <f t="shared" ca="1" si="3"/>
        <v>0</v>
      </c>
      <c r="B17" s="60" t="b">
        <f t="shared" si="4"/>
        <v>0</v>
      </c>
      <c r="C17" s="61">
        <f t="shared" si="0"/>
        <v>0</v>
      </c>
      <c r="D17" s="72">
        <f t="shared" si="1"/>
        <v>0</v>
      </c>
      <c r="E17" s="220"/>
      <c r="F17" s="134"/>
      <c r="G17" s="108"/>
      <c r="H17" s="102"/>
      <c r="I17" s="93">
        <f t="shared" si="2"/>
        <v>0</v>
      </c>
      <c r="J17" s="87" t="s">
        <v>433</v>
      </c>
      <c r="K17" s="71"/>
      <c r="L17" s="92"/>
    </row>
    <row r="18" spans="1:12">
      <c r="A18" s="60">
        <f t="shared" ca="1" si="3"/>
        <v>0</v>
      </c>
      <c r="B18" s="60" t="b">
        <f t="shared" si="4"/>
        <v>0</v>
      </c>
      <c r="C18" s="61">
        <f t="shared" si="0"/>
        <v>0</v>
      </c>
      <c r="D18" s="72">
        <f t="shared" si="1"/>
        <v>0</v>
      </c>
      <c r="E18" s="220"/>
      <c r="F18" s="134"/>
      <c r="G18" s="108"/>
      <c r="H18" s="102"/>
      <c r="I18" s="93">
        <f t="shared" si="2"/>
        <v>0</v>
      </c>
      <c r="J18" s="87" t="s">
        <v>433</v>
      </c>
      <c r="K18" s="71"/>
      <c r="L18" s="92"/>
    </row>
    <row r="19" spans="1:12">
      <c r="A19" s="60">
        <f t="shared" ca="1" si="3"/>
        <v>0</v>
      </c>
      <c r="B19" s="60" t="b">
        <f t="shared" si="4"/>
        <v>0</v>
      </c>
      <c r="C19" s="61">
        <f t="shared" si="0"/>
        <v>0</v>
      </c>
      <c r="D19" s="72">
        <f t="shared" si="1"/>
        <v>0</v>
      </c>
      <c r="E19" s="220"/>
      <c r="F19" s="134"/>
      <c r="G19" s="108"/>
      <c r="H19" s="102"/>
      <c r="I19" s="93">
        <f t="shared" si="2"/>
        <v>0</v>
      </c>
      <c r="J19" s="87"/>
      <c r="K19" s="71"/>
      <c r="L19" s="92"/>
    </row>
    <row r="20" spans="1:12">
      <c r="A20" s="60">
        <f t="shared" ca="1" si="3"/>
        <v>0</v>
      </c>
      <c r="B20" s="60" t="b">
        <f t="shared" si="4"/>
        <v>0</v>
      </c>
      <c r="C20" s="61">
        <f t="shared" si="0"/>
        <v>0</v>
      </c>
      <c r="D20" s="72">
        <f t="shared" si="1"/>
        <v>0</v>
      </c>
      <c r="E20" s="220"/>
      <c r="F20" s="134"/>
      <c r="G20" s="108"/>
      <c r="H20" s="102"/>
      <c r="I20" s="93">
        <f t="shared" si="2"/>
        <v>0</v>
      </c>
      <c r="J20" s="87"/>
      <c r="K20" s="71"/>
      <c r="L20" s="92"/>
    </row>
    <row r="21" spans="1:12">
      <c r="A21" s="60">
        <f t="shared" ca="1" si="3"/>
        <v>0</v>
      </c>
      <c r="B21" s="60" t="b">
        <f t="shared" si="4"/>
        <v>0</v>
      </c>
      <c r="C21" s="61">
        <f t="shared" si="0"/>
        <v>0</v>
      </c>
      <c r="D21" s="72">
        <f t="shared" si="1"/>
        <v>0</v>
      </c>
      <c r="E21" s="220"/>
      <c r="F21" s="134"/>
      <c r="G21" s="108"/>
      <c r="H21" s="102"/>
      <c r="I21" s="93">
        <f t="shared" si="2"/>
        <v>0</v>
      </c>
      <c r="J21" s="87"/>
      <c r="K21" s="71"/>
      <c r="L21" s="92"/>
    </row>
    <row r="22" spans="1:12">
      <c r="A22" s="60">
        <f t="shared" ca="1" si="3"/>
        <v>0</v>
      </c>
      <c r="B22" s="60" t="b">
        <f t="shared" si="4"/>
        <v>0</v>
      </c>
      <c r="C22" s="61">
        <f t="shared" si="0"/>
        <v>0</v>
      </c>
      <c r="D22" s="72">
        <f t="shared" si="1"/>
        <v>0</v>
      </c>
      <c r="E22" s="220"/>
      <c r="F22" s="134"/>
      <c r="G22" s="108"/>
      <c r="H22" s="102"/>
      <c r="I22" s="93">
        <f t="shared" si="2"/>
        <v>0</v>
      </c>
      <c r="J22" s="87"/>
      <c r="K22" s="71"/>
      <c r="L22" s="92"/>
    </row>
    <row r="23" spans="1:12">
      <c r="A23" s="60">
        <f t="shared" ca="1" si="3"/>
        <v>0</v>
      </c>
      <c r="B23" s="60" t="b">
        <f t="shared" si="4"/>
        <v>0</v>
      </c>
      <c r="C23" s="61">
        <f t="shared" si="0"/>
        <v>0</v>
      </c>
      <c r="D23" s="72">
        <f t="shared" si="1"/>
        <v>0</v>
      </c>
      <c r="E23" s="220"/>
      <c r="F23" s="134"/>
      <c r="G23" s="108"/>
      <c r="H23" s="102"/>
      <c r="I23" s="93">
        <f t="shared" si="2"/>
        <v>0</v>
      </c>
      <c r="J23" s="87"/>
      <c r="K23" s="71"/>
      <c r="L23" s="92"/>
    </row>
    <row r="24" spans="1:12">
      <c r="A24" s="60">
        <f t="shared" ca="1" si="3"/>
        <v>0</v>
      </c>
      <c r="B24" s="60" t="b">
        <f t="shared" si="4"/>
        <v>0</v>
      </c>
      <c r="C24" s="61">
        <f t="shared" si="0"/>
        <v>0</v>
      </c>
      <c r="D24" s="72">
        <f t="shared" si="1"/>
        <v>0</v>
      </c>
      <c r="E24" s="220"/>
      <c r="F24" s="134"/>
      <c r="G24" s="108"/>
      <c r="H24" s="102"/>
      <c r="I24" s="93">
        <f t="shared" si="2"/>
        <v>0</v>
      </c>
      <c r="J24" s="87"/>
      <c r="K24" s="71"/>
      <c r="L24" s="92"/>
    </row>
    <row r="25" spans="1:12">
      <c r="A25" s="60">
        <f t="shared" ca="1" si="3"/>
        <v>0</v>
      </c>
      <c r="B25" s="60" t="b">
        <f t="shared" si="4"/>
        <v>0</v>
      </c>
      <c r="C25" s="61">
        <f t="shared" si="0"/>
        <v>0</v>
      </c>
      <c r="D25" s="72">
        <f t="shared" si="1"/>
        <v>0</v>
      </c>
      <c r="E25" s="220"/>
      <c r="F25" s="134"/>
      <c r="G25" s="108"/>
      <c r="H25" s="102"/>
      <c r="I25" s="93">
        <f t="shared" si="2"/>
        <v>0</v>
      </c>
      <c r="J25" s="87"/>
      <c r="K25" s="71"/>
      <c r="L25" s="92"/>
    </row>
    <row r="26" spans="1:12">
      <c r="A26" s="60">
        <f t="shared" ca="1" si="3"/>
        <v>0</v>
      </c>
      <c r="B26" s="60" t="b">
        <f t="shared" si="4"/>
        <v>0</v>
      </c>
      <c r="C26" s="61">
        <f t="shared" si="0"/>
        <v>0</v>
      </c>
      <c r="D26" s="72">
        <f t="shared" si="1"/>
        <v>0</v>
      </c>
      <c r="E26" s="220"/>
      <c r="F26" s="134"/>
      <c r="G26" s="108"/>
      <c r="H26" s="102"/>
      <c r="I26" s="93">
        <f t="shared" si="2"/>
        <v>0</v>
      </c>
      <c r="J26" s="87"/>
      <c r="K26" s="71"/>
      <c r="L26" s="92"/>
    </row>
    <row r="27" spans="1:12">
      <c r="A27" s="60">
        <f t="shared" ca="1" si="3"/>
        <v>0</v>
      </c>
      <c r="B27" s="60" t="b">
        <f t="shared" si="4"/>
        <v>0</v>
      </c>
      <c r="C27" s="61">
        <f t="shared" si="0"/>
        <v>0</v>
      </c>
      <c r="D27" s="72">
        <f t="shared" si="1"/>
        <v>0</v>
      </c>
      <c r="E27" s="220"/>
      <c r="F27" s="134"/>
      <c r="G27" s="108"/>
      <c r="H27" s="102"/>
      <c r="I27" s="93">
        <f t="shared" si="2"/>
        <v>0</v>
      </c>
      <c r="J27" s="87"/>
      <c r="K27" s="71"/>
      <c r="L27" s="92"/>
    </row>
    <row r="28" spans="1:12">
      <c r="A28" s="60">
        <f t="shared" ca="1" si="3"/>
        <v>0</v>
      </c>
      <c r="B28" s="60" t="b">
        <f t="shared" si="4"/>
        <v>0</v>
      </c>
      <c r="C28" s="61">
        <f t="shared" si="0"/>
        <v>0</v>
      </c>
      <c r="D28" s="72">
        <f t="shared" si="1"/>
        <v>0</v>
      </c>
      <c r="E28" s="220"/>
      <c r="F28" s="134"/>
      <c r="G28" s="108"/>
      <c r="H28" s="102"/>
      <c r="I28" s="93">
        <f t="shared" si="2"/>
        <v>0</v>
      </c>
      <c r="J28" s="87"/>
      <c r="K28" s="71"/>
      <c r="L28" s="92"/>
    </row>
    <row r="29" spans="1:12">
      <c r="A29" s="60">
        <f t="shared" ca="1" si="3"/>
        <v>0</v>
      </c>
      <c r="B29" s="60" t="b">
        <f t="shared" si="4"/>
        <v>0</v>
      </c>
      <c r="C29" s="61">
        <f t="shared" si="0"/>
        <v>0</v>
      </c>
      <c r="D29" s="72">
        <f t="shared" si="1"/>
        <v>0</v>
      </c>
      <c r="E29" s="220"/>
      <c r="F29" s="134"/>
      <c r="G29" s="108"/>
      <c r="H29" s="102"/>
      <c r="I29" s="93">
        <f t="shared" si="2"/>
        <v>0</v>
      </c>
      <c r="J29" s="87"/>
      <c r="K29" s="71"/>
      <c r="L29" s="92"/>
    </row>
    <row r="30" spans="1:12">
      <c r="A30" s="60">
        <f t="shared" ca="1" si="3"/>
        <v>0</v>
      </c>
      <c r="B30" s="60" t="b">
        <f t="shared" si="4"/>
        <v>0</v>
      </c>
      <c r="C30" s="61">
        <f t="shared" si="0"/>
        <v>0</v>
      </c>
      <c r="D30" s="72">
        <f t="shared" si="1"/>
        <v>0</v>
      </c>
      <c r="E30" s="220"/>
      <c r="F30" s="134"/>
      <c r="G30" s="108"/>
      <c r="H30" s="102"/>
      <c r="I30" s="93">
        <f t="shared" si="2"/>
        <v>0</v>
      </c>
      <c r="J30" s="87"/>
      <c r="K30" s="71"/>
      <c r="L30" s="92"/>
    </row>
    <row r="31" spans="1:12">
      <c r="A31" s="60">
        <f t="shared" ca="1" si="3"/>
        <v>0</v>
      </c>
      <c r="B31" s="60" t="b">
        <f t="shared" si="4"/>
        <v>0</v>
      </c>
      <c r="C31" s="61">
        <f t="shared" si="0"/>
        <v>0</v>
      </c>
      <c r="D31" s="72">
        <f t="shared" si="1"/>
        <v>0</v>
      </c>
      <c r="E31" s="220"/>
      <c r="F31" s="134"/>
      <c r="G31" s="108"/>
      <c r="H31" s="102"/>
      <c r="I31" s="93">
        <f t="shared" si="2"/>
        <v>0</v>
      </c>
      <c r="J31" s="87"/>
      <c r="K31" s="71"/>
      <c r="L31" s="92"/>
    </row>
    <row r="32" spans="1:12">
      <c r="A32" s="60">
        <f t="shared" ca="1" si="3"/>
        <v>0</v>
      </c>
      <c r="B32" s="60" t="b">
        <f t="shared" si="4"/>
        <v>0</v>
      </c>
      <c r="C32" s="61">
        <f t="shared" si="0"/>
        <v>0</v>
      </c>
      <c r="D32" s="72">
        <f t="shared" si="1"/>
        <v>0</v>
      </c>
      <c r="E32" s="220"/>
      <c r="F32" s="134"/>
      <c r="G32" s="108"/>
      <c r="H32" s="102"/>
      <c r="I32" s="93">
        <f t="shared" si="2"/>
        <v>0</v>
      </c>
      <c r="J32" s="87"/>
      <c r="K32" s="71"/>
      <c r="L32" s="92"/>
    </row>
    <row r="33" spans="1:12">
      <c r="A33" s="60">
        <f t="shared" ca="1" si="3"/>
        <v>0</v>
      </c>
      <c r="B33" s="60" t="b">
        <f t="shared" si="4"/>
        <v>0</v>
      </c>
      <c r="C33" s="61">
        <f t="shared" si="0"/>
        <v>0</v>
      </c>
      <c r="D33" s="72">
        <f t="shared" si="1"/>
        <v>0</v>
      </c>
      <c r="E33" s="220"/>
      <c r="F33" s="134"/>
      <c r="G33" s="108"/>
      <c r="H33" s="102"/>
      <c r="I33" s="93">
        <f t="shared" si="2"/>
        <v>0</v>
      </c>
      <c r="J33" s="87"/>
      <c r="K33" s="71"/>
      <c r="L33" s="92"/>
    </row>
    <row r="34" spans="1:12">
      <c r="A34" s="60">
        <f t="shared" ca="1" si="3"/>
        <v>0</v>
      </c>
      <c r="B34" s="60" t="b">
        <f t="shared" si="4"/>
        <v>0</v>
      </c>
      <c r="C34" s="61">
        <f t="shared" si="0"/>
        <v>0</v>
      </c>
      <c r="D34" s="72">
        <f t="shared" si="1"/>
        <v>0</v>
      </c>
      <c r="E34" s="220"/>
      <c r="F34" s="134"/>
      <c r="G34" s="108"/>
      <c r="H34" s="102"/>
      <c r="I34" s="93">
        <f t="shared" si="2"/>
        <v>0</v>
      </c>
      <c r="J34" s="87"/>
      <c r="K34" s="71"/>
      <c r="L34" s="92"/>
    </row>
    <row r="35" spans="1:12">
      <c r="A35" s="60">
        <f t="shared" ca="1" si="3"/>
        <v>0</v>
      </c>
      <c r="B35" s="60" t="b">
        <f t="shared" si="4"/>
        <v>0</v>
      </c>
      <c r="C35" s="61">
        <f t="shared" si="0"/>
        <v>0</v>
      </c>
      <c r="D35" s="72">
        <f t="shared" si="1"/>
        <v>0</v>
      </c>
      <c r="E35" s="220"/>
      <c r="F35" s="134"/>
      <c r="G35" s="108"/>
      <c r="H35" s="102"/>
      <c r="I35" s="93">
        <f t="shared" si="2"/>
        <v>0</v>
      </c>
      <c r="J35" s="87"/>
      <c r="K35" s="71"/>
      <c r="L35" s="92"/>
    </row>
    <row r="36" spans="1:12">
      <c r="A36" s="60">
        <f t="shared" ca="1" si="3"/>
        <v>0</v>
      </c>
      <c r="B36" s="60" t="b">
        <f t="shared" si="4"/>
        <v>0</v>
      </c>
      <c r="C36" s="61">
        <f t="shared" si="0"/>
        <v>0</v>
      </c>
      <c r="D36" s="72">
        <f t="shared" si="1"/>
        <v>0</v>
      </c>
      <c r="E36" s="220"/>
      <c r="F36" s="134"/>
      <c r="G36" s="108"/>
      <c r="H36" s="102"/>
      <c r="I36" s="93">
        <f t="shared" si="2"/>
        <v>0</v>
      </c>
      <c r="J36" s="87"/>
      <c r="K36" s="71"/>
      <c r="L36" s="92"/>
    </row>
    <row r="37" spans="1:12">
      <c r="A37" s="60">
        <f t="shared" ca="1" si="3"/>
        <v>0</v>
      </c>
      <c r="B37" s="60" t="b">
        <f t="shared" si="4"/>
        <v>0</v>
      </c>
      <c r="C37" s="61">
        <f t="shared" si="0"/>
        <v>0</v>
      </c>
      <c r="D37" s="72">
        <f t="shared" si="1"/>
        <v>0</v>
      </c>
      <c r="E37" s="220"/>
      <c r="F37" s="134"/>
      <c r="G37" s="108"/>
      <c r="H37" s="102"/>
      <c r="I37" s="93">
        <f t="shared" si="2"/>
        <v>0</v>
      </c>
      <c r="J37" s="87"/>
      <c r="K37" s="71"/>
      <c r="L37" s="92"/>
    </row>
    <row r="38" spans="1:12">
      <c r="A38" s="60">
        <f t="shared" ca="1" si="3"/>
        <v>0</v>
      </c>
      <c r="B38" s="60" t="b">
        <f t="shared" si="4"/>
        <v>0</v>
      </c>
      <c r="C38" s="61">
        <f t="shared" si="0"/>
        <v>0</v>
      </c>
      <c r="D38" s="72">
        <f t="shared" si="1"/>
        <v>0</v>
      </c>
      <c r="E38" s="220"/>
      <c r="F38" s="134"/>
      <c r="G38" s="108"/>
      <c r="H38" s="102"/>
      <c r="I38" s="93">
        <f t="shared" si="2"/>
        <v>0</v>
      </c>
      <c r="J38" s="87"/>
      <c r="K38" s="71"/>
      <c r="L38" s="92"/>
    </row>
    <row r="39" spans="1:12">
      <c r="A39" s="60">
        <f t="shared" ca="1" si="3"/>
        <v>0</v>
      </c>
      <c r="B39" s="60" t="b">
        <f t="shared" si="4"/>
        <v>0</v>
      </c>
      <c r="C39" s="61">
        <f t="shared" si="0"/>
        <v>0</v>
      </c>
      <c r="D39" s="72">
        <f t="shared" si="1"/>
        <v>0</v>
      </c>
      <c r="E39" s="220"/>
      <c r="F39" s="134"/>
      <c r="G39" s="108"/>
      <c r="H39" s="102"/>
      <c r="I39" s="93">
        <f t="shared" si="2"/>
        <v>0</v>
      </c>
      <c r="J39" s="87"/>
      <c r="K39" s="71"/>
      <c r="L39" s="92"/>
    </row>
    <row r="40" spans="1:12">
      <c r="A40" s="60">
        <f t="shared" ca="1" si="3"/>
        <v>0</v>
      </c>
      <c r="B40" s="60" t="b">
        <f t="shared" si="4"/>
        <v>0</v>
      </c>
      <c r="C40" s="61">
        <f t="shared" si="0"/>
        <v>0</v>
      </c>
      <c r="D40" s="72">
        <f t="shared" si="1"/>
        <v>0</v>
      </c>
      <c r="E40" s="220"/>
      <c r="F40" s="134"/>
      <c r="G40" s="108"/>
      <c r="H40" s="102"/>
      <c r="I40" s="93">
        <f t="shared" si="2"/>
        <v>0</v>
      </c>
      <c r="J40" s="87"/>
      <c r="K40" s="71"/>
      <c r="L40" s="92"/>
    </row>
    <row r="41" spans="1:12">
      <c r="A41" s="60">
        <f t="shared" ca="1" si="3"/>
        <v>0</v>
      </c>
      <c r="B41" s="60" t="b">
        <f t="shared" si="4"/>
        <v>0</v>
      </c>
      <c r="C41" s="61">
        <f t="shared" si="0"/>
        <v>0</v>
      </c>
      <c r="D41" s="72">
        <f t="shared" si="1"/>
        <v>0</v>
      </c>
      <c r="E41" s="220"/>
      <c r="F41" s="134"/>
      <c r="G41" s="108"/>
      <c r="H41" s="102"/>
      <c r="I41" s="93">
        <f t="shared" si="2"/>
        <v>0</v>
      </c>
      <c r="J41" s="87"/>
      <c r="K41" s="71"/>
      <c r="L41" s="92"/>
    </row>
    <row r="42" spans="1:12">
      <c r="A42" s="60">
        <f t="shared" ca="1" si="3"/>
        <v>0</v>
      </c>
      <c r="B42" s="60" t="b">
        <f t="shared" si="4"/>
        <v>0</v>
      </c>
      <c r="C42" s="61">
        <f t="shared" si="0"/>
        <v>0</v>
      </c>
      <c r="D42" s="72">
        <f t="shared" si="1"/>
        <v>0</v>
      </c>
      <c r="E42" s="220"/>
      <c r="F42" s="134"/>
      <c r="G42" s="108"/>
      <c r="H42" s="102"/>
      <c r="I42" s="93">
        <f t="shared" si="2"/>
        <v>0</v>
      </c>
      <c r="J42" s="87"/>
      <c r="K42" s="71"/>
      <c r="L42" s="92"/>
    </row>
    <row r="43" spans="1:12">
      <c r="A43" s="60">
        <f t="shared" ca="1" si="3"/>
        <v>0</v>
      </c>
      <c r="B43" s="60" t="b">
        <f t="shared" si="4"/>
        <v>0</v>
      </c>
      <c r="C43" s="61">
        <f t="shared" si="0"/>
        <v>0</v>
      </c>
      <c r="D43" s="72">
        <f t="shared" si="1"/>
        <v>0</v>
      </c>
      <c r="E43" s="220"/>
      <c r="F43" s="134"/>
      <c r="G43" s="108"/>
      <c r="H43" s="102"/>
      <c r="I43" s="93">
        <f t="shared" si="2"/>
        <v>0</v>
      </c>
      <c r="J43" s="87"/>
      <c r="K43" s="71"/>
      <c r="L43" s="92"/>
    </row>
    <row r="44" spans="1:12">
      <c r="A44" s="60">
        <f t="shared" ca="1" si="3"/>
        <v>0</v>
      </c>
      <c r="B44" s="60" t="b">
        <f t="shared" si="4"/>
        <v>0</v>
      </c>
      <c r="C44" s="61">
        <f t="shared" si="0"/>
        <v>0</v>
      </c>
      <c r="D44" s="72">
        <f t="shared" si="1"/>
        <v>0</v>
      </c>
      <c r="E44" s="220"/>
      <c r="F44" s="134"/>
      <c r="G44" s="108"/>
      <c r="H44" s="102"/>
      <c r="I44" s="93">
        <f t="shared" si="2"/>
        <v>0</v>
      </c>
      <c r="J44" s="87"/>
      <c r="K44" s="71"/>
      <c r="L44" s="92"/>
    </row>
    <row r="45" spans="1:12">
      <c r="A45" s="60">
        <f t="shared" ca="1" si="3"/>
        <v>0</v>
      </c>
      <c r="B45" s="60" t="b">
        <f t="shared" si="4"/>
        <v>0</v>
      </c>
      <c r="C45" s="61">
        <f t="shared" si="0"/>
        <v>0</v>
      </c>
      <c r="D45" s="72">
        <f t="shared" si="1"/>
        <v>0</v>
      </c>
      <c r="E45" s="220"/>
      <c r="F45" s="134"/>
      <c r="G45" s="108"/>
      <c r="H45" s="102"/>
      <c r="I45" s="93">
        <f t="shared" si="2"/>
        <v>0</v>
      </c>
      <c r="J45" s="87"/>
      <c r="K45" s="71"/>
      <c r="L45" s="92"/>
    </row>
    <row r="46" spans="1:12">
      <c r="A46" s="60">
        <f t="shared" ca="1" si="3"/>
        <v>0</v>
      </c>
      <c r="B46" s="60" t="b">
        <f t="shared" si="4"/>
        <v>0</v>
      </c>
      <c r="C46" s="61">
        <f t="shared" si="0"/>
        <v>0</v>
      </c>
      <c r="D46" s="72">
        <f t="shared" si="1"/>
        <v>0</v>
      </c>
      <c r="E46" s="220"/>
      <c r="F46" s="134"/>
      <c r="G46" s="108"/>
      <c r="H46" s="102"/>
      <c r="I46" s="93">
        <f t="shared" si="2"/>
        <v>0</v>
      </c>
      <c r="J46" s="87"/>
      <c r="K46" s="71"/>
      <c r="L46" s="92"/>
    </row>
    <row r="47" spans="1:12">
      <c r="A47" s="60">
        <f t="shared" ca="1" si="3"/>
        <v>0</v>
      </c>
      <c r="B47" s="60" t="b">
        <f t="shared" si="4"/>
        <v>0</v>
      </c>
      <c r="C47" s="61">
        <f t="shared" si="0"/>
        <v>0</v>
      </c>
      <c r="D47" s="72">
        <f t="shared" si="1"/>
        <v>0</v>
      </c>
      <c r="E47" s="220"/>
      <c r="F47" s="134"/>
      <c r="G47" s="108"/>
      <c r="H47" s="102"/>
      <c r="I47" s="93">
        <f t="shared" si="2"/>
        <v>0</v>
      </c>
      <c r="J47" s="87"/>
      <c r="K47" s="71"/>
      <c r="L47" s="92"/>
    </row>
    <row r="48" spans="1:12">
      <c r="A48" s="60">
        <f t="shared" ca="1" si="3"/>
        <v>0</v>
      </c>
      <c r="B48" s="60" t="b">
        <f t="shared" si="4"/>
        <v>0</v>
      </c>
      <c r="C48" s="61">
        <f t="shared" si="0"/>
        <v>0</v>
      </c>
      <c r="D48" s="72">
        <f t="shared" si="1"/>
        <v>0</v>
      </c>
      <c r="E48" s="220"/>
      <c r="F48" s="134"/>
      <c r="G48" s="108"/>
      <c r="H48" s="102"/>
      <c r="I48" s="93">
        <f t="shared" si="2"/>
        <v>0</v>
      </c>
      <c r="J48" s="87"/>
      <c r="K48" s="71"/>
      <c r="L48" s="92"/>
    </row>
    <row r="49" spans="1:12">
      <c r="A49" s="60">
        <f t="shared" ca="1" si="3"/>
        <v>0</v>
      </c>
      <c r="B49" s="60" t="b">
        <f t="shared" si="4"/>
        <v>0</v>
      </c>
      <c r="C49" s="61">
        <f t="shared" si="0"/>
        <v>0</v>
      </c>
      <c r="D49" s="72">
        <f t="shared" si="1"/>
        <v>0</v>
      </c>
      <c r="E49" s="220"/>
      <c r="F49" s="134"/>
      <c r="G49" s="108"/>
      <c r="H49" s="102"/>
      <c r="I49" s="93">
        <f t="shared" si="2"/>
        <v>0</v>
      </c>
      <c r="J49" s="87"/>
      <c r="K49" s="71"/>
      <c r="L49" s="92"/>
    </row>
    <row r="50" spans="1:12">
      <c r="A50" s="60">
        <f t="shared" ca="1" si="3"/>
        <v>0</v>
      </c>
      <c r="B50" s="60" t="b">
        <f t="shared" si="4"/>
        <v>0</v>
      </c>
      <c r="C50" s="61">
        <f t="shared" si="0"/>
        <v>0</v>
      </c>
      <c r="D50" s="72">
        <f t="shared" si="1"/>
        <v>0</v>
      </c>
      <c r="E50" s="220"/>
      <c r="F50" s="134"/>
      <c r="G50" s="108"/>
      <c r="H50" s="102"/>
      <c r="I50" s="93">
        <f t="shared" si="2"/>
        <v>0</v>
      </c>
      <c r="J50" s="87"/>
      <c r="K50" s="71"/>
      <c r="L50" s="92"/>
    </row>
    <row r="51" spans="1:12">
      <c r="A51" s="60">
        <f t="shared" ca="1" si="3"/>
        <v>0</v>
      </c>
      <c r="B51" s="60" t="b">
        <f t="shared" si="4"/>
        <v>0</v>
      </c>
      <c r="C51" s="61">
        <f t="shared" si="0"/>
        <v>0</v>
      </c>
      <c r="D51" s="72">
        <f t="shared" si="1"/>
        <v>0</v>
      </c>
      <c r="E51" s="220"/>
      <c r="F51" s="134"/>
      <c r="G51" s="108"/>
      <c r="H51" s="102"/>
      <c r="I51" s="93">
        <f t="shared" si="2"/>
        <v>0</v>
      </c>
      <c r="J51" s="87"/>
      <c r="K51" s="71"/>
      <c r="L51" s="92"/>
    </row>
    <row r="52" spans="1:12">
      <c r="A52" s="60">
        <f t="shared" ca="1" si="3"/>
        <v>0</v>
      </c>
      <c r="B52" s="60" t="b">
        <f t="shared" si="4"/>
        <v>0</v>
      </c>
      <c r="C52" s="61">
        <f t="shared" si="0"/>
        <v>0</v>
      </c>
      <c r="D52" s="72">
        <f t="shared" si="1"/>
        <v>0</v>
      </c>
      <c r="E52" s="220"/>
      <c r="F52" s="134"/>
      <c r="G52" s="108"/>
      <c r="H52" s="102"/>
      <c r="I52" s="93">
        <f t="shared" si="2"/>
        <v>0</v>
      </c>
      <c r="J52" s="87"/>
      <c r="K52" s="71"/>
      <c r="L52" s="92"/>
    </row>
    <row r="53" spans="1:12">
      <c r="A53" s="60">
        <f t="shared" ca="1" si="3"/>
        <v>0</v>
      </c>
      <c r="B53" s="60" t="b">
        <f t="shared" si="4"/>
        <v>0</v>
      </c>
      <c r="C53" s="61">
        <f t="shared" si="0"/>
        <v>0</v>
      </c>
      <c r="D53" s="72">
        <f t="shared" si="1"/>
        <v>0</v>
      </c>
      <c r="E53" s="220"/>
      <c r="F53" s="134"/>
      <c r="G53" s="108"/>
      <c r="H53" s="102"/>
      <c r="I53" s="93">
        <f t="shared" si="2"/>
        <v>0</v>
      </c>
      <c r="J53" s="87"/>
      <c r="K53" s="71"/>
      <c r="L53" s="92"/>
    </row>
    <row r="54" spans="1:12">
      <c r="A54" s="60">
        <f t="shared" ca="1" si="3"/>
        <v>0</v>
      </c>
      <c r="B54" s="60" t="b">
        <f t="shared" si="4"/>
        <v>0</v>
      </c>
      <c r="C54" s="61">
        <f t="shared" si="0"/>
        <v>0</v>
      </c>
      <c r="D54" s="72">
        <f t="shared" si="1"/>
        <v>0</v>
      </c>
      <c r="E54" s="220"/>
      <c r="F54" s="134"/>
      <c r="G54" s="108"/>
      <c r="H54" s="102"/>
      <c r="I54" s="93">
        <f t="shared" si="2"/>
        <v>0</v>
      </c>
      <c r="J54" s="87"/>
      <c r="K54" s="71"/>
      <c r="L54" s="92"/>
    </row>
    <row r="55" spans="1:12">
      <c r="A55" s="60">
        <f t="shared" ca="1" si="3"/>
        <v>0</v>
      </c>
      <c r="B55" s="60" t="b">
        <f t="shared" si="4"/>
        <v>0</v>
      </c>
      <c r="C55" s="61">
        <f t="shared" si="0"/>
        <v>0</v>
      </c>
      <c r="D55" s="72">
        <f t="shared" si="1"/>
        <v>0</v>
      </c>
      <c r="E55" s="220"/>
      <c r="F55" s="134"/>
      <c r="G55" s="108"/>
      <c r="H55" s="102"/>
      <c r="I55" s="93">
        <f t="shared" si="2"/>
        <v>0</v>
      </c>
      <c r="J55" s="87"/>
      <c r="K55" s="71"/>
      <c r="L55" s="92"/>
    </row>
    <row r="56" spans="1:12">
      <c r="A56" s="60">
        <f t="shared" ca="1" si="3"/>
        <v>0</v>
      </c>
      <c r="B56" s="60" t="b">
        <f t="shared" si="4"/>
        <v>0</v>
      </c>
      <c r="C56" s="61">
        <f t="shared" si="0"/>
        <v>0</v>
      </c>
      <c r="D56" s="72">
        <f t="shared" si="1"/>
        <v>0</v>
      </c>
      <c r="E56" s="220"/>
      <c r="F56" s="134"/>
      <c r="G56" s="108"/>
      <c r="H56" s="102"/>
      <c r="I56" s="93">
        <f t="shared" si="2"/>
        <v>0</v>
      </c>
      <c r="J56" s="87"/>
      <c r="K56" s="71"/>
      <c r="L56" s="92"/>
    </row>
    <row r="57" spans="1:12">
      <c r="A57" s="60">
        <f t="shared" ca="1" si="3"/>
        <v>0</v>
      </c>
      <c r="B57" s="60" t="b">
        <f t="shared" si="4"/>
        <v>0</v>
      </c>
      <c r="C57" s="61">
        <f t="shared" si="0"/>
        <v>0</v>
      </c>
      <c r="D57" s="72">
        <f t="shared" si="1"/>
        <v>0</v>
      </c>
      <c r="E57" s="220"/>
      <c r="F57" s="134"/>
      <c r="G57" s="108"/>
      <c r="H57" s="102"/>
      <c r="I57" s="93">
        <f t="shared" si="2"/>
        <v>0</v>
      </c>
      <c r="J57" s="87"/>
      <c r="K57" s="71"/>
      <c r="L57" s="92"/>
    </row>
    <row r="58" spans="1:12">
      <c r="A58" s="60">
        <f t="shared" ca="1" si="3"/>
        <v>0</v>
      </c>
      <c r="B58" s="60" t="b">
        <f t="shared" si="4"/>
        <v>0</v>
      </c>
      <c r="C58" s="61">
        <f t="shared" si="0"/>
        <v>0</v>
      </c>
      <c r="D58" s="72">
        <f t="shared" si="1"/>
        <v>0</v>
      </c>
      <c r="E58" s="220"/>
      <c r="F58" s="134"/>
      <c r="G58" s="108"/>
      <c r="H58" s="102"/>
      <c r="I58" s="93">
        <f t="shared" si="2"/>
        <v>0</v>
      </c>
      <c r="J58" s="87"/>
      <c r="K58" s="71"/>
      <c r="L58" s="92"/>
    </row>
    <row r="59" spans="1:12">
      <c r="A59" s="60">
        <f t="shared" ca="1" si="3"/>
        <v>0</v>
      </c>
      <c r="B59" s="60" t="b">
        <f t="shared" si="4"/>
        <v>0</v>
      </c>
      <c r="C59" s="61">
        <f t="shared" si="0"/>
        <v>0</v>
      </c>
      <c r="D59" s="72">
        <f t="shared" si="1"/>
        <v>0</v>
      </c>
      <c r="E59" s="220"/>
      <c r="F59" s="134"/>
      <c r="G59" s="108"/>
      <c r="H59" s="102"/>
      <c r="I59" s="93">
        <f t="shared" si="2"/>
        <v>0</v>
      </c>
      <c r="J59" s="87"/>
      <c r="K59" s="71"/>
      <c r="L59" s="92"/>
    </row>
    <row r="60" spans="1:12">
      <c r="A60" s="60">
        <f t="shared" ca="1" si="3"/>
        <v>0</v>
      </c>
      <c r="B60" s="60" t="b">
        <f t="shared" si="4"/>
        <v>0</v>
      </c>
      <c r="C60" s="61">
        <f t="shared" si="0"/>
        <v>0</v>
      </c>
      <c r="D60" s="72">
        <f t="shared" si="1"/>
        <v>0</v>
      </c>
      <c r="E60" s="220"/>
      <c r="F60" s="134"/>
      <c r="G60" s="108"/>
      <c r="H60" s="102"/>
      <c r="I60" s="93">
        <f t="shared" si="2"/>
        <v>0</v>
      </c>
      <c r="J60" s="87"/>
      <c r="K60" s="71"/>
      <c r="L60" s="92"/>
    </row>
    <row r="61" spans="1:12">
      <c r="A61" s="60">
        <f t="shared" ca="1" si="3"/>
        <v>0</v>
      </c>
      <c r="B61" s="60" t="b">
        <f t="shared" si="4"/>
        <v>0</v>
      </c>
      <c r="C61" s="61">
        <f t="shared" si="0"/>
        <v>0</v>
      </c>
      <c r="D61" s="72">
        <f t="shared" si="1"/>
        <v>0</v>
      </c>
      <c r="E61" s="220"/>
      <c r="F61" s="134"/>
      <c r="G61" s="108"/>
      <c r="H61" s="102"/>
      <c r="I61" s="93">
        <f t="shared" si="2"/>
        <v>0</v>
      </c>
      <c r="J61" s="112"/>
      <c r="K61" s="71"/>
      <c r="L61" s="92"/>
    </row>
    <row r="62" spans="1:12">
      <c r="A62" s="60">
        <f t="shared" ca="1" si="3"/>
        <v>0</v>
      </c>
      <c r="B62" s="60" t="b">
        <f t="shared" si="4"/>
        <v>0</v>
      </c>
      <c r="C62" s="61">
        <f t="shared" si="0"/>
        <v>0</v>
      </c>
      <c r="D62" s="72">
        <f t="shared" si="1"/>
        <v>0</v>
      </c>
      <c r="E62" s="220"/>
      <c r="F62" s="134"/>
      <c r="G62" s="113"/>
      <c r="H62" s="102"/>
      <c r="I62" s="93">
        <f t="shared" si="2"/>
        <v>0</v>
      </c>
      <c r="J62" s="112"/>
      <c r="K62" s="71"/>
      <c r="L62" s="92"/>
    </row>
    <row r="63" spans="1:12">
      <c r="A63" s="60">
        <f t="shared" ca="1" si="3"/>
        <v>0</v>
      </c>
      <c r="B63" s="60" t="b">
        <f t="shared" si="4"/>
        <v>0</v>
      </c>
      <c r="C63" s="61">
        <f t="shared" si="0"/>
        <v>0</v>
      </c>
      <c r="D63" s="72">
        <f t="shared" si="1"/>
        <v>0</v>
      </c>
      <c r="E63" s="220"/>
      <c r="F63" s="134"/>
      <c r="G63" s="108"/>
      <c r="H63" s="102"/>
      <c r="I63" s="93">
        <f t="shared" si="2"/>
        <v>0</v>
      </c>
      <c r="J63" s="112"/>
      <c r="K63" s="71"/>
      <c r="L63" s="92"/>
    </row>
    <row r="64" spans="1:12">
      <c r="A64" s="60">
        <f t="shared" ca="1" si="3"/>
        <v>0</v>
      </c>
      <c r="B64" s="60" t="b">
        <f t="shared" si="4"/>
        <v>0</v>
      </c>
      <c r="C64" s="61">
        <f t="shared" si="0"/>
        <v>0</v>
      </c>
      <c r="D64" s="72">
        <f t="shared" si="1"/>
        <v>0</v>
      </c>
      <c r="E64" s="220"/>
      <c r="F64" s="134"/>
      <c r="G64" s="108"/>
      <c r="H64" s="102"/>
      <c r="I64" s="93">
        <f t="shared" si="2"/>
        <v>0</v>
      </c>
      <c r="J64" s="112"/>
      <c r="K64" s="71"/>
      <c r="L64" s="92"/>
    </row>
    <row r="65" spans="1:12">
      <c r="A65" s="60">
        <f t="shared" ca="1" si="3"/>
        <v>0</v>
      </c>
      <c r="B65" s="60" t="b">
        <f t="shared" si="4"/>
        <v>0</v>
      </c>
      <c r="C65" s="61">
        <f t="shared" si="0"/>
        <v>0</v>
      </c>
      <c r="D65" s="72">
        <f t="shared" si="1"/>
        <v>0</v>
      </c>
      <c r="E65" s="220"/>
      <c r="F65" s="134"/>
      <c r="G65" s="108"/>
      <c r="H65" s="102"/>
      <c r="I65" s="93">
        <f t="shared" si="2"/>
        <v>0</v>
      </c>
      <c r="J65" s="112"/>
      <c r="K65" s="71"/>
      <c r="L65" s="92"/>
    </row>
    <row r="66" spans="1:12">
      <c r="A66" s="60">
        <f t="shared" ca="1" si="3"/>
        <v>0</v>
      </c>
      <c r="B66" s="60" t="b">
        <f t="shared" si="4"/>
        <v>0</v>
      </c>
      <c r="C66" s="61">
        <f t="shared" si="0"/>
        <v>0</v>
      </c>
      <c r="D66" s="72">
        <f t="shared" si="1"/>
        <v>0</v>
      </c>
      <c r="E66" s="220"/>
      <c r="F66" s="134"/>
      <c r="G66" s="108"/>
      <c r="H66" s="102"/>
      <c r="I66" s="93">
        <f t="shared" si="2"/>
        <v>0</v>
      </c>
      <c r="J66" s="112"/>
      <c r="K66" s="71"/>
      <c r="L66" s="92"/>
    </row>
    <row r="67" spans="1:12">
      <c r="A67" s="60">
        <f t="shared" ca="1" si="3"/>
        <v>0</v>
      </c>
      <c r="B67" s="60" t="b">
        <f t="shared" si="4"/>
        <v>0</v>
      </c>
      <c r="C67" s="61">
        <f t="shared" si="0"/>
        <v>0</v>
      </c>
      <c r="D67" s="72">
        <f t="shared" si="1"/>
        <v>0</v>
      </c>
      <c r="E67" s="220"/>
      <c r="F67" s="134"/>
      <c r="G67" s="108"/>
      <c r="H67" s="102"/>
      <c r="I67" s="93">
        <f t="shared" si="2"/>
        <v>0</v>
      </c>
      <c r="J67" s="112"/>
      <c r="K67" s="71"/>
      <c r="L67" s="92"/>
    </row>
    <row r="68" spans="1:12">
      <c r="A68" s="60">
        <f t="shared" ca="1" si="3"/>
        <v>0</v>
      </c>
      <c r="B68" s="60" t="b">
        <f t="shared" si="4"/>
        <v>0</v>
      </c>
      <c r="C68" s="61">
        <f t="shared" si="0"/>
        <v>0</v>
      </c>
      <c r="D68" s="72">
        <f t="shared" si="1"/>
        <v>0</v>
      </c>
      <c r="E68" s="220"/>
      <c r="F68" s="134"/>
      <c r="G68" s="108"/>
      <c r="H68" s="102"/>
      <c r="I68" s="93">
        <f t="shared" si="2"/>
        <v>0</v>
      </c>
      <c r="J68" s="112"/>
      <c r="K68" s="71"/>
      <c r="L68" s="92"/>
    </row>
    <row r="69" spans="1:12">
      <c r="A69" s="60">
        <f t="shared" ca="1" si="3"/>
        <v>0</v>
      </c>
      <c r="B69" s="60" t="b">
        <f t="shared" si="4"/>
        <v>0</v>
      </c>
      <c r="C69" s="61">
        <f t="shared" si="0"/>
        <v>0</v>
      </c>
      <c r="D69" s="72">
        <f t="shared" si="1"/>
        <v>0</v>
      </c>
      <c r="E69" s="220"/>
      <c r="F69" s="134"/>
      <c r="G69" s="108"/>
      <c r="H69" s="102"/>
      <c r="I69" s="93">
        <f t="shared" si="2"/>
        <v>0</v>
      </c>
      <c r="J69" s="112"/>
      <c r="K69" s="71"/>
      <c r="L69" s="92"/>
    </row>
    <row r="70" spans="1:12">
      <c r="A70" s="60">
        <f t="shared" ca="1" si="3"/>
        <v>0</v>
      </c>
      <c r="B70" s="60" t="b">
        <f t="shared" si="4"/>
        <v>0</v>
      </c>
      <c r="C70" s="61">
        <f t="shared" si="0"/>
        <v>0</v>
      </c>
      <c r="D70" s="72">
        <f t="shared" si="1"/>
        <v>0</v>
      </c>
      <c r="E70" s="220"/>
      <c r="F70" s="134"/>
      <c r="G70" s="108"/>
      <c r="H70" s="102"/>
      <c r="I70" s="93">
        <f t="shared" si="2"/>
        <v>0</v>
      </c>
      <c r="J70" s="112"/>
      <c r="K70" s="71"/>
      <c r="L70" s="92"/>
    </row>
    <row r="71" spans="1:12">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c r="A72" s="60">
        <f t="shared" ca="1" si="3"/>
        <v>0</v>
      </c>
      <c r="B72" s="60" t="b">
        <f t="shared" si="4"/>
        <v>0</v>
      </c>
      <c r="C72" s="61">
        <f t="shared" si="5"/>
        <v>0</v>
      </c>
      <c r="D72" s="72">
        <f t="shared" si="6"/>
        <v>0</v>
      </c>
      <c r="E72" s="220"/>
      <c r="F72" s="134"/>
      <c r="G72" s="108"/>
      <c r="H72" s="102"/>
      <c r="I72" s="93">
        <f t="shared" si="7"/>
        <v>0</v>
      </c>
      <c r="J72" s="87"/>
      <c r="K72" s="71"/>
      <c r="L72" s="92"/>
    </row>
    <row r="73" spans="1:12">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c r="A74" s="60">
        <f t="shared" ca="1" si="8"/>
        <v>0</v>
      </c>
      <c r="B74" s="60" t="b">
        <f t="shared" si="9"/>
        <v>0</v>
      </c>
      <c r="C74" s="61">
        <f t="shared" si="5"/>
        <v>0</v>
      </c>
      <c r="D74" s="72">
        <f t="shared" si="6"/>
        <v>0</v>
      </c>
      <c r="E74" s="220"/>
      <c r="F74" s="134"/>
      <c r="G74" s="108"/>
      <c r="H74" s="102"/>
      <c r="I74" s="93">
        <f t="shared" si="7"/>
        <v>0</v>
      </c>
      <c r="J74" s="87"/>
      <c r="K74" s="71"/>
      <c r="L74" s="92"/>
    </row>
    <row r="75" spans="1:12">
      <c r="A75" s="60">
        <f t="shared" ca="1" si="8"/>
        <v>0</v>
      </c>
      <c r="B75" s="60" t="b">
        <f t="shared" si="9"/>
        <v>0</v>
      </c>
      <c r="C75" s="61">
        <f t="shared" si="5"/>
        <v>0</v>
      </c>
      <c r="D75" s="72">
        <f t="shared" si="6"/>
        <v>0</v>
      </c>
      <c r="E75" s="220"/>
      <c r="F75" s="134"/>
      <c r="G75" s="108"/>
      <c r="H75" s="102"/>
      <c r="I75" s="93">
        <f t="shared" si="7"/>
        <v>0</v>
      </c>
      <c r="J75" s="87"/>
      <c r="K75" s="71"/>
      <c r="L75" s="92"/>
    </row>
    <row r="76" spans="1:12">
      <c r="A76" s="60">
        <f t="shared" ca="1" si="8"/>
        <v>0</v>
      </c>
      <c r="B76" s="60" t="b">
        <f t="shared" si="9"/>
        <v>0</v>
      </c>
      <c r="C76" s="61">
        <f t="shared" si="5"/>
        <v>0</v>
      </c>
      <c r="D76" s="72">
        <f t="shared" si="6"/>
        <v>0</v>
      </c>
      <c r="E76" s="220"/>
      <c r="F76" s="134"/>
      <c r="G76" s="108"/>
      <c r="H76" s="102"/>
      <c r="I76" s="93">
        <f t="shared" si="7"/>
        <v>0</v>
      </c>
      <c r="J76" s="87"/>
      <c r="K76" s="71"/>
      <c r="L76" s="92"/>
    </row>
    <row r="77" spans="1:12">
      <c r="A77" s="60">
        <f t="shared" ca="1" si="8"/>
        <v>0</v>
      </c>
      <c r="B77" s="60" t="b">
        <f t="shared" si="9"/>
        <v>0</v>
      </c>
      <c r="C77" s="61">
        <f t="shared" si="5"/>
        <v>0</v>
      </c>
      <c r="D77" s="72">
        <f t="shared" si="6"/>
        <v>0</v>
      </c>
      <c r="E77" s="220"/>
      <c r="F77" s="134"/>
      <c r="G77" s="108"/>
      <c r="H77" s="102"/>
      <c r="I77" s="93">
        <f t="shared" si="7"/>
        <v>0</v>
      </c>
      <c r="J77" s="87"/>
      <c r="K77" s="71"/>
      <c r="L77" s="92"/>
    </row>
    <row r="78" spans="1:12">
      <c r="A78" s="60">
        <f t="shared" ca="1" si="8"/>
        <v>0</v>
      </c>
      <c r="B78" s="60" t="b">
        <f t="shared" si="9"/>
        <v>0</v>
      </c>
      <c r="C78" s="61">
        <f t="shared" si="5"/>
        <v>0</v>
      </c>
      <c r="D78" s="72">
        <f t="shared" si="6"/>
        <v>0</v>
      </c>
      <c r="E78" s="220"/>
      <c r="F78" s="134"/>
      <c r="G78" s="108"/>
      <c r="H78" s="102"/>
      <c r="I78" s="93">
        <f t="shared" si="7"/>
        <v>0</v>
      </c>
      <c r="J78" s="87"/>
      <c r="K78" s="71"/>
      <c r="L78" s="92"/>
    </row>
    <row r="79" spans="1:12">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c r="A80" s="60">
        <f t="shared" ca="1" si="8"/>
        <v>0</v>
      </c>
      <c r="B80" s="60" t="b">
        <f t="shared" si="9"/>
        <v>0</v>
      </c>
      <c r="C80" s="61">
        <f t="shared" si="5"/>
        <v>0</v>
      </c>
      <c r="D80" s="72">
        <f t="shared" si="6"/>
        <v>0</v>
      </c>
      <c r="E80" s="220"/>
      <c r="F80" s="134"/>
      <c r="G80" s="108"/>
      <c r="H80" s="102"/>
      <c r="I80" s="93">
        <f t="shared" si="7"/>
        <v>0</v>
      </c>
      <c r="J80" s="87"/>
      <c r="K80" s="71"/>
      <c r="L80" s="92"/>
    </row>
    <row r="81" spans="1:12">
      <c r="A81" s="60">
        <f t="shared" ca="1" si="8"/>
        <v>0</v>
      </c>
      <c r="B81" s="60" t="b">
        <f t="shared" si="9"/>
        <v>0</v>
      </c>
      <c r="C81" s="61">
        <f t="shared" si="5"/>
        <v>0</v>
      </c>
      <c r="D81" s="72">
        <f t="shared" si="6"/>
        <v>0</v>
      </c>
      <c r="E81" s="220"/>
      <c r="F81" s="134"/>
      <c r="G81" s="108"/>
      <c r="H81" s="102"/>
      <c r="I81" s="93">
        <f t="shared" si="7"/>
        <v>0</v>
      </c>
      <c r="J81" s="87"/>
      <c r="K81" s="71"/>
      <c r="L81" s="92"/>
    </row>
    <row r="82" spans="1:12">
      <c r="A82" s="60">
        <f t="shared" ca="1" si="8"/>
        <v>0</v>
      </c>
      <c r="B82" s="60" t="b">
        <f t="shared" si="9"/>
        <v>0</v>
      </c>
      <c r="C82" s="61">
        <f t="shared" si="5"/>
        <v>0</v>
      </c>
      <c r="D82" s="72">
        <f t="shared" si="6"/>
        <v>0</v>
      </c>
      <c r="E82" s="220"/>
      <c r="F82" s="134"/>
      <c r="G82" s="108"/>
      <c r="H82" s="102"/>
      <c r="I82" s="93">
        <f t="shared" si="7"/>
        <v>0</v>
      </c>
      <c r="J82" s="87"/>
      <c r="K82" s="71"/>
      <c r="L82" s="92"/>
    </row>
    <row r="83" spans="1:12">
      <c r="A83" s="60">
        <f t="shared" ca="1" si="8"/>
        <v>0</v>
      </c>
      <c r="B83" s="60" t="b">
        <f t="shared" si="9"/>
        <v>0</v>
      </c>
      <c r="C83" s="61">
        <f t="shared" si="5"/>
        <v>0</v>
      </c>
      <c r="D83" s="72">
        <f t="shared" si="6"/>
        <v>0</v>
      </c>
      <c r="E83" s="220"/>
      <c r="F83" s="134"/>
      <c r="G83" s="108"/>
      <c r="H83" s="102"/>
      <c r="I83" s="93">
        <f t="shared" si="7"/>
        <v>0</v>
      </c>
      <c r="J83" s="87"/>
      <c r="K83" s="71"/>
      <c r="L83" s="92"/>
    </row>
    <row r="84" spans="1:12">
      <c r="A84" s="60">
        <f t="shared" ca="1" si="8"/>
        <v>0</v>
      </c>
      <c r="B84" s="60" t="b">
        <f t="shared" si="9"/>
        <v>0</v>
      </c>
      <c r="C84" s="61">
        <f t="shared" si="5"/>
        <v>0</v>
      </c>
      <c r="D84" s="72">
        <f t="shared" si="6"/>
        <v>0</v>
      </c>
      <c r="E84" s="220"/>
      <c r="F84" s="134"/>
      <c r="G84" s="108"/>
      <c r="H84" s="102"/>
      <c r="I84" s="93">
        <f t="shared" si="7"/>
        <v>0</v>
      </c>
      <c r="J84" s="87"/>
      <c r="K84" s="71"/>
      <c r="L84" s="92"/>
    </row>
    <row r="85" spans="1:12">
      <c r="A85" s="60">
        <f t="shared" ca="1" si="8"/>
        <v>0</v>
      </c>
      <c r="B85" s="60" t="b">
        <f t="shared" si="9"/>
        <v>0</v>
      </c>
      <c r="C85" s="61">
        <f t="shared" si="5"/>
        <v>0</v>
      </c>
      <c r="D85" s="72">
        <f t="shared" si="6"/>
        <v>0</v>
      </c>
      <c r="E85" s="220"/>
      <c r="F85" s="134"/>
      <c r="G85" s="108"/>
      <c r="H85" s="102"/>
      <c r="I85" s="93">
        <f t="shared" si="7"/>
        <v>0</v>
      </c>
      <c r="J85" s="87"/>
      <c r="K85" s="71"/>
      <c r="L85" s="92"/>
    </row>
    <row r="86" spans="1:12">
      <c r="A86" s="60">
        <f t="shared" ca="1" si="8"/>
        <v>0</v>
      </c>
      <c r="B86" s="60" t="b">
        <f t="shared" si="9"/>
        <v>0</v>
      </c>
      <c r="C86" s="61">
        <f t="shared" si="5"/>
        <v>0</v>
      </c>
      <c r="D86" s="72">
        <f t="shared" si="6"/>
        <v>0</v>
      </c>
      <c r="E86" s="220"/>
      <c r="F86" s="134"/>
      <c r="G86" s="108"/>
      <c r="H86" s="102"/>
      <c r="I86" s="93">
        <f t="shared" si="7"/>
        <v>0</v>
      </c>
      <c r="J86" s="87"/>
      <c r="K86" s="71"/>
      <c r="L86" s="92"/>
    </row>
    <row r="87" spans="1:12">
      <c r="A87" s="60">
        <f t="shared" ca="1" si="8"/>
        <v>0</v>
      </c>
      <c r="B87" s="60" t="b">
        <f t="shared" si="9"/>
        <v>0</v>
      </c>
      <c r="C87" s="61">
        <f t="shared" si="5"/>
        <v>0</v>
      </c>
      <c r="D87" s="72">
        <f t="shared" si="6"/>
        <v>0</v>
      </c>
      <c r="E87" s="220"/>
      <c r="F87" s="134"/>
      <c r="G87" s="108"/>
      <c r="H87" s="102"/>
      <c r="I87" s="93">
        <f t="shared" si="7"/>
        <v>0</v>
      </c>
      <c r="J87" s="87"/>
      <c r="K87" s="71"/>
      <c r="L87" s="92"/>
    </row>
    <row r="88" spans="1:12">
      <c r="A88" s="60">
        <f t="shared" ca="1" si="8"/>
        <v>0</v>
      </c>
      <c r="B88" s="60" t="b">
        <f t="shared" si="9"/>
        <v>0</v>
      </c>
      <c r="C88" s="61">
        <f t="shared" si="5"/>
        <v>0</v>
      </c>
      <c r="D88" s="72">
        <f t="shared" si="6"/>
        <v>0</v>
      </c>
      <c r="E88" s="220"/>
      <c r="F88" s="134"/>
      <c r="G88" s="108"/>
      <c r="H88" s="102"/>
      <c r="I88" s="93">
        <f t="shared" si="7"/>
        <v>0</v>
      </c>
      <c r="J88" s="87"/>
      <c r="K88" s="71"/>
      <c r="L88" s="92"/>
    </row>
    <row r="89" spans="1:12">
      <c r="A89" s="60">
        <f t="shared" ca="1" si="8"/>
        <v>0</v>
      </c>
      <c r="B89" s="60" t="b">
        <f t="shared" si="9"/>
        <v>0</v>
      </c>
      <c r="C89" s="61">
        <f t="shared" si="5"/>
        <v>0</v>
      </c>
      <c r="D89" s="72">
        <f t="shared" si="6"/>
        <v>0</v>
      </c>
      <c r="E89" s="220"/>
      <c r="F89" s="134"/>
      <c r="G89" s="108"/>
      <c r="H89" s="102"/>
      <c r="I89" s="93">
        <f t="shared" si="7"/>
        <v>0</v>
      </c>
      <c r="J89" s="87"/>
      <c r="K89" s="71"/>
      <c r="L89" s="92"/>
    </row>
    <row r="90" spans="1:12">
      <c r="A90" s="60">
        <f t="shared" ca="1" si="8"/>
        <v>0</v>
      </c>
      <c r="B90" s="60" t="b">
        <f t="shared" si="9"/>
        <v>0</v>
      </c>
      <c r="C90" s="61">
        <f t="shared" si="5"/>
        <v>0</v>
      </c>
      <c r="D90" s="72">
        <f t="shared" si="6"/>
        <v>0</v>
      </c>
      <c r="E90" s="220"/>
      <c r="F90" s="134"/>
      <c r="G90" s="108"/>
      <c r="H90" s="102"/>
      <c r="I90" s="93">
        <f t="shared" si="7"/>
        <v>0</v>
      </c>
      <c r="J90" s="87"/>
      <c r="K90" s="71"/>
      <c r="L90" s="92"/>
    </row>
    <row r="91" spans="1:12">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c r="A93" s="60">
        <f t="shared" ca="1" si="8"/>
        <v>0</v>
      </c>
      <c r="B93" s="60" t="b">
        <f t="shared" si="9"/>
        <v>0</v>
      </c>
      <c r="C93" s="61">
        <f t="shared" si="5"/>
        <v>0</v>
      </c>
      <c r="D93" s="72">
        <f t="shared" si="6"/>
        <v>0</v>
      </c>
      <c r="E93" s="220"/>
      <c r="F93" s="134"/>
      <c r="G93" s="108"/>
      <c r="H93" s="102"/>
      <c r="I93" s="93">
        <f t="shared" si="7"/>
        <v>0</v>
      </c>
      <c r="J93" s="87"/>
      <c r="K93" s="71"/>
      <c r="L93" s="92"/>
    </row>
    <row r="94" spans="1:12">
      <c r="A94" s="60">
        <f t="shared" ca="1" si="8"/>
        <v>0</v>
      </c>
      <c r="B94" s="60" t="b">
        <f t="shared" si="9"/>
        <v>0</v>
      </c>
      <c r="C94" s="61">
        <f t="shared" si="5"/>
        <v>0</v>
      </c>
      <c r="D94" s="72">
        <f t="shared" si="6"/>
        <v>0</v>
      </c>
      <c r="E94" s="220"/>
      <c r="F94" s="134"/>
      <c r="G94" s="108"/>
      <c r="H94" s="102"/>
      <c r="I94" s="93">
        <f t="shared" si="7"/>
        <v>0</v>
      </c>
      <c r="J94" s="87"/>
      <c r="K94" s="71"/>
      <c r="L94" s="92"/>
    </row>
    <row r="95" spans="1:12">
      <c r="A95" s="60">
        <f t="shared" ca="1" si="8"/>
        <v>0</v>
      </c>
      <c r="B95" s="60" t="b">
        <f t="shared" si="9"/>
        <v>0</v>
      </c>
      <c r="C95" s="61">
        <f t="shared" si="5"/>
        <v>0</v>
      </c>
      <c r="D95" s="72">
        <f t="shared" si="6"/>
        <v>0</v>
      </c>
      <c r="E95" s="220"/>
      <c r="F95" s="134"/>
      <c r="G95" s="108"/>
      <c r="H95" s="102"/>
      <c r="I95" s="93">
        <f t="shared" si="7"/>
        <v>0</v>
      </c>
      <c r="J95" s="87"/>
      <c r="K95" s="71"/>
      <c r="L95" s="92"/>
    </row>
    <row r="96" spans="1:12">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c r="A98" s="60">
        <f t="shared" ca="1" si="8"/>
        <v>0</v>
      </c>
      <c r="B98" s="60" t="b">
        <f t="shared" si="9"/>
        <v>0</v>
      </c>
      <c r="C98" s="61">
        <f t="shared" si="5"/>
        <v>0</v>
      </c>
      <c r="D98" s="72">
        <f t="shared" si="6"/>
        <v>0</v>
      </c>
      <c r="E98" s="220"/>
      <c r="F98" s="134"/>
      <c r="G98" s="108"/>
      <c r="H98" s="102"/>
      <c r="I98" s="93">
        <f t="shared" si="7"/>
        <v>0</v>
      </c>
      <c r="J98" s="87"/>
      <c r="K98" s="71"/>
      <c r="L98" s="92"/>
    </row>
    <row r="99" spans="1:12">
      <c r="A99" s="60">
        <f t="shared" ca="1" si="8"/>
        <v>0</v>
      </c>
      <c r="B99" s="60" t="b">
        <f t="shared" si="9"/>
        <v>0</v>
      </c>
      <c r="C99" s="61">
        <f t="shared" si="5"/>
        <v>0</v>
      </c>
      <c r="D99" s="72">
        <f t="shared" si="6"/>
        <v>0</v>
      </c>
      <c r="E99" s="220"/>
      <c r="F99" s="134"/>
      <c r="G99" s="108"/>
      <c r="H99" s="102"/>
      <c r="I99" s="93">
        <f t="shared" si="7"/>
        <v>0</v>
      </c>
      <c r="J99" s="87"/>
      <c r="K99" s="71"/>
      <c r="L99" s="92"/>
    </row>
    <row r="100" spans="1:12">
      <c r="A100" s="60">
        <f t="shared" ca="1" si="8"/>
        <v>0</v>
      </c>
      <c r="B100" s="60" t="b">
        <f t="shared" si="9"/>
        <v>0</v>
      </c>
      <c r="C100" s="61">
        <f t="shared" si="5"/>
        <v>0</v>
      </c>
      <c r="D100" s="72">
        <f t="shared" si="6"/>
        <v>0</v>
      </c>
      <c r="E100" s="220"/>
      <c r="F100" s="134"/>
      <c r="G100" s="108"/>
      <c r="H100" s="102"/>
      <c r="I100" s="93">
        <f t="shared" si="7"/>
        <v>0</v>
      </c>
      <c r="J100" s="87"/>
      <c r="K100" s="71"/>
      <c r="L100" s="92"/>
    </row>
    <row r="101" spans="1:12">
      <c r="A101" s="60">
        <f t="shared" ca="1" si="8"/>
        <v>0</v>
      </c>
      <c r="B101" s="60" t="b">
        <f t="shared" si="9"/>
        <v>0</v>
      </c>
      <c r="C101" s="61">
        <f t="shared" si="5"/>
        <v>0</v>
      </c>
      <c r="D101" s="72">
        <f t="shared" si="6"/>
        <v>0</v>
      </c>
      <c r="E101" s="220"/>
      <c r="F101" s="134"/>
      <c r="G101" s="108"/>
      <c r="H101" s="102"/>
      <c r="I101" s="93">
        <f t="shared" si="7"/>
        <v>0</v>
      </c>
      <c r="J101" s="87"/>
      <c r="K101" s="71"/>
      <c r="L101" s="92"/>
    </row>
    <row r="102" spans="1:12">
      <c r="A102" s="60">
        <f t="shared" ca="1" si="8"/>
        <v>0</v>
      </c>
      <c r="B102" s="60" t="b">
        <f t="shared" si="9"/>
        <v>0</v>
      </c>
      <c r="C102" s="61">
        <f t="shared" si="5"/>
        <v>0</v>
      </c>
      <c r="D102" s="72">
        <f t="shared" si="6"/>
        <v>0</v>
      </c>
      <c r="E102" s="220"/>
      <c r="F102" s="134"/>
      <c r="G102" s="108"/>
      <c r="H102" s="102"/>
      <c r="I102" s="93">
        <f t="shared" si="7"/>
        <v>0</v>
      </c>
      <c r="J102" s="87"/>
      <c r="K102" s="71"/>
      <c r="L102" s="92"/>
    </row>
    <row r="103" spans="1:12">
      <c r="A103" s="60">
        <f t="shared" ca="1" si="8"/>
        <v>0</v>
      </c>
      <c r="B103" s="60" t="b">
        <f t="shared" si="9"/>
        <v>0</v>
      </c>
      <c r="C103" s="61">
        <f t="shared" si="5"/>
        <v>0</v>
      </c>
      <c r="D103" s="72">
        <f t="shared" si="6"/>
        <v>0</v>
      </c>
      <c r="E103" s="220"/>
      <c r="F103" s="134"/>
      <c r="G103" s="108"/>
      <c r="H103" s="102"/>
      <c r="I103" s="93">
        <f t="shared" si="7"/>
        <v>0</v>
      </c>
      <c r="J103" s="87"/>
      <c r="K103" s="71"/>
      <c r="L103" s="92"/>
    </row>
    <row r="104" spans="1:12">
      <c r="A104" s="60">
        <f t="shared" ca="1" si="8"/>
        <v>0</v>
      </c>
      <c r="B104" s="60" t="b">
        <f t="shared" si="9"/>
        <v>0</v>
      </c>
      <c r="C104" s="61">
        <f t="shared" si="5"/>
        <v>0</v>
      </c>
      <c r="D104" s="72">
        <f t="shared" si="6"/>
        <v>0</v>
      </c>
      <c r="E104" s="220"/>
      <c r="F104" s="134"/>
      <c r="G104" s="108"/>
      <c r="H104" s="102"/>
      <c r="I104" s="93">
        <f t="shared" si="7"/>
        <v>0</v>
      </c>
      <c r="J104" s="87"/>
      <c r="K104" s="71"/>
      <c r="L104" s="92"/>
    </row>
    <row r="105" spans="1:12">
      <c r="A105" s="60">
        <f t="shared" ca="1" si="8"/>
        <v>0</v>
      </c>
      <c r="B105" s="60" t="b">
        <f t="shared" si="9"/>
        <v>0</v>
      </c>
      <c r="C105" s="61">
        <f t="shared" si="5"/>
        <v>0</v>
      </c>
      <c r="D105" s="72">
        <f t="shared" si="6"/>
        <v>0</v>
      </c>
      <c r="E105" s="220"/>
      <c r="F105" s="134"/>
      <c r="G105" s="108"/>
      <c r="H105" s="102"/>
      <c r="I105" s="93">
        <f t="shared" si="7"/>
        <v>0</v>
      </c>
      <c r="J105" s="87"/>
      <c r="K105" s="71"/>
      <c r="L105" s="92"/>
    </row>
    <row r="106" spans="1:12">
      <c r="A106" s="60">
        <f t="shared" ca="1" si="8"/>
        <v>0</v>
      </c>
      <c r="B106" s="60" t="b">
        <f t="shared" si="9"/>
        <v>0</v>
      </c>
      <c r="C106" s="61">
        <f t="shared" si="5"/>
        <v>0</v>
      </c>
      <c r="D106" s="72">
        <f t="shared" si="6"/>
        <v>0</v>
      </c>
      <c r="E106" s="220"/>
      <c r="F106" s="134"/>
      <c r="G106" s="108"/>
      <c r="H106" s="102"/>
      <c r="I106" s="93">
        <f t="shared" si="7"/>
        <v>0</v>
      </c>
      <c r="J106" s="87"/>
      <c r="K106" s="71"/>
      <c r="L106" s="92"/>
    </row>
    <row r="107" spans="1:12">
      <c r="A107" s="60">
        <f t="shared" ca="1" si="8"/>
        <v>0</v>
      </c>
      <c r="B107" s="60" t="b">
        <f t="shared" si="9"/>
        <v>0</v>
      </c>
      <c r="C107" s="61">
        <f t="shared" si="5"/>
        <v>0</v>
      </c>
      <c r="D107" s="72">
        <f t="shared" si="6"/>
        <v>0</v>
      </c>
      <c r="E107" s="220"/>
      <c r="F107" s="134"/>
      <c r="G107" s="108"/>
      <c r="H107" s="102"/>
      <c r="I107" s="93">
        <f t="shared" si="7"/>
        <v>0</v>
      </c>
      <c r="J107" s="87"/>
      <c r="K107" s="71"/>
      <c r="L107" s="92"/>
    </row>
    <row r="108" spans="1:12">
      <c r="A108" s="60">
        <f t="shared" ca="1" si="8"/>
        <v>0</v>
      </c>
      <c r="B108" s="60" t="b">
        <f t="shared" si="9"/>
        <v>0</v>
      </c>
      <c r="C108" s="61">
        <f t="shared" si="5"/>
        <v>0</v>
      </c>
      <c r="D108" s="72">
        <f t="shared" si="6"/>
        <v>0</v>
      </c>
      <c r="E108" s="220"/>
      <c r="F108" s="134"/>
      <c r="G108" s="108"/>
      <c r="H108" s="102"/>
      <c r="I108" s="93">
        <f t="shared" si="7"/>
        <v>0</v>
      </c>
      <c r="J108" s="87"/>
      <c r="K108" s="71"/>
      <c r="L108" s="92"/>
    </row>
    <row r="109" spans="1:12">
      <c r="A109" s="60">
        <f t="shared" ca="1" si="8"/>
        <v>0</v>
      </c>
      <c r="B109" s="60" t="b">
        <f t="shared" si="9"/>
        <v>0</v>
      </c>
      <c r="C109" s="61">
        <f t="shared" si="5"/>
        <v>0</v>
      </c>
      <c r="D109" s="72">
        <f t="shared" si="6"/>
        <v>0</v>
      </c>
      <c r="E109" s="220"/>
      <c r="F109" s="134"/>
      <c r="G109" s="108"/>
      <c r="H109" s="102"/>
      <c r="I109" s="93">
        <f t="shared" si="7"/>
        <v>0</v>
      </c>
      <c r="J109" s="87"/>
      <c r="K109" s="71"/>
      <c r="L109" s="92"/>
    </row>
    <row r="110" spans="1:12">
      <c r="A110" s="60">
        <f t="shared" ca="1" si="8"/>
        <v>0</v>
      </c>
      <c r="B110" s="60" t="b">
        <f t="shared" si="9"/>
        <v>0</v>
      </c>
      <c r="C110" s="61">
        <f t="shared" si="5"/>
        <v>0</v>
      </c>
      <c r="D110" s="72">
        <f t="shared" si="6"/>
        <v>0</v>
      </c>
      <c r="E110" s="220"/>
      <c r="F110" s="134"/>
      <c r="G110" s="108"/>
      <c r="H110" s="102"/>
      <c r="I110" s="93">
        <f t="shared" si="7"/>
        <v>0</v>
      </c>
      <c r="J110" s="87"/>
      <c r="K110" s="71"/>
      <c r="L110" s="92"/>
    </row>
    <row r="111" spans="1:12">
      <c r="A111" s="60">
        <f t="shared" ca="1" si="8"/>
        <v>0</v>
      </c>
      <c r="B111" s="60" t="b">
        <f t="shared" si="9"/>
        <v>0</v>
      </c>
      <c r="C111" s="61">
        <f t="shared" si="5"/>
        <v>0</v>
      </c>
      <c r="D111" s="72">
        <f t="shared" si="6"/>
        <v>0</v>
      </c>
      <c r="E111" s="220"/>
      <c r="F111" s="134"/>
      <c r="G111" s="108"/>
      <c r="H111" s="102"/>
      <c r="I111" s="93">
        <f t="shared" si="7"/>
        <v>0</v>
      </c>
      <c r="J111" s="87"/>
      <c r="K111" s="71"/>
      <c r="L111" s="92"/>
    </row>
    <row r="112" spans="1:12">
      <c r="A112" s="60">
        <f t="shared" ca="1" si="8"/>
        <v>0</v>
      </c>
      <c r="B112" s="60" t="b">
        <f t="shared" si="9"/>
        <v>0</v>
      </c>
      <c r="C112" s="61">
        <f t="shared" si="5"/>
        <v>0</v>
      </c>
      <c r="D112" s="72">
        <f t="shared" si="6"/>
        <v>0</v>
      </c>
      <c r="E112" s="220"/>
      <c r="F112" s="134"/>
      <c r="G112" s="108"/>
      <c r="H112" s="102"/>
      <c r="I112" s="93">
        <f t="shared" si="7"/>
        <v>0</v>
      </c>
      <c r="J112" s="87"/>
      <c r="K112" s="71"/>
      <c r="L112" s="92"/>
    </row>
    <row r="113" spans="1:12">
      <c r="A113" s="60">
        <f t="shared" ca="1" si="8"/>
        <v>0</v>
      </c>
      <c r="B113" s="60" t="b">
        <f t="shared" si="9"/>
        <v>0</v>
      </c>
      <c r="C113" s="61">
        <f t="shared" si="5"/>
        <v>0</v>
      </c>
      <c r="D113" s="72">
        <f t="shared" si="6"/>
        <v>0</v>
      </c>
      <c r="E113" s="220"/>
      <c r="F113" s="134"/>
      <c r="G113" s="108"/>
      <c r="H113" s="102"/>
      <c r="I113" s="93">
        <f t="shared" si="7"/>
        <v>0</v>
      </c>
      <c r="J113" s="87"/>
      <c r="K113" s="71"/>
      <c r="L113" s="92"/>
    </row>
    <row r="114" spans="1:12">
      <c r="A114" s="60">
        <f t="shared" ca="1" si="8"/>
        <v>0</v>
      </c>
      <c r="B114" s="60" t="b">
        <f t="shared" si="9"/>
        <v>0</v>
      </c>
      <c r="C114" s="61">
        <f t="shared" si="5"/>
        <v>0</v>
      </c>
      <c r="D114" s="72">
        <f t="shared" si="6"/>
        <v>0</v>
      </c>
      <c r="E114" s="220"/>
      <c r="F114" s="134"/>
      <c r="G114" s="108"/>
      <c r="H114" s="102"/>
      <c r="I114" s="93">
        <f t="shared" si="7"/>
        <v>0</v>
      </c>
      <c r="J114" s="87"/>
      <c r="K114" s="71"/>
      <c r="L114" s="92"/>
    </row>
    <row r="115" spans="1:12">
      <c r="A115" s="60">
        <f t="shared" ca="1" si="8"/>
        <v>0</v>
      </c>
      <c r="B115" s="60" t="b">
        <f t="shared" si="9"/>
        <v>0</v>
      </c>
      <c r="C115" s="61">
        <f t="shared" si="5"/>
        <v>0</v>
      </c>
      <c r="D115" s="72">
        <f t="shared" si="6"/>
        <v>0</v>
      </c>
      <c r="E115" s="220"/>
      <c r="F115" s="134"/>
      <c r="G115" s="108"/>
      <c r="H115" s="102"/>
      <c r="I115" s="93">
        <f t="shared" si="7"/>
        <v>0</v>
      </c>
      <c r="J115" s="87"/>
      <c r="K115" s="71"/>
      <c r="L115" s="92"/>
    </row>
    <row r="116" spans="1:12">
      <c r="A116" s="60">
        <f t="shared" ca="1" si="8"/>
        <v>0</v>
      </c>
      <c r="B116" s="60" t="b">
        <f t="shared" si="9"/>
        <v>0</v>
      </c>
      <c r="C116" s="61">
        <f t="shared" si="5"/>
        <v>0</v>
      </c>
      <c r="D116" s="72">
        <f t="shared" si="6"/>
        <v>0</v>
      </c>
      <c r="E116" s="220"/>
      <c r="F116" s="134"/>
      <c r="G116" s="108"/>
      <c r="H116" s="102"/>
      <c r="I116" s="93">
        <f t="shared" si="7"/>
        <v>0</v>
      </c>
      <c r="J116" s="87"/>
      <c r="K116" s="71"/>
      <c r="L116" s="92"/>
    </row>
    <row r="117" spans="1:12">
      <c r="A117" s="60">
        <f t="shared" ca="1" si="8"/>
        <v>0</v>
      </c>
      <c r="B117" s="60" t="b">
        <f t="shared" si="9"/>
        <v>0</v>
      </c>
      <c r="C117" s="61">
        <f t="shared" si="5"/>
        <v>0</v>
      </c>
      <c r="D117" s="72">
        <f t="shared" si="6"/>
        <v>0</v>
      </c>
      <c r="E117" s="220"/>
      <c r="F117" s="134"/>
      <c r="G117" s="108"/>
      <c r="H117" s="102"/>
      <c r="I117" s="93">
        <f t="shared" si="7"/>
        <v>0</v>
      </c>
      <c r="J117" s="87"/>
      <c r="K117" s="71"/>
      <c r="L117" s="92"/>
    </row>
    <row r="118" spans="1:12">
      <c r="A118" s="60">
        <f t="shared" ca="1" si="8"/>
        <v>0</v>
      </c>
      <c r="B118" s="60" t="b">
        <f t="shared" si="9"/>
        <v>0</v>
      </c>
      <c r="C118" s="61">
        <f t="shared" si="5"/>
        <v>0</v>
      </c>
      <c r="D118" s="72">
        <f t="shared" si="6"/>
        <v>0</v>
      </c>
      <c r="E118" s="220"/>
      <c r="F118" s="134"/>
      <c r="G118" s="108"/>
      <c r="H118" s="102"/>
      <c r="I118" s="93">
        <f t="shared" si="7"/>
        <v>0</v>
      </c>
      <c r="J118" s="87"/>
      <c r="K118" s="71"/>
      <c r="L118" s="92"/>
    </row>
    <row r="119" spans="1:12">
      <c r="A119" s="60">
        <f t="shared" ca="1" si="8"/>
        <v>0</v>
      </c>
      <c r="B119" s="60" t="b">
        <f t="shared" si="9"/>
        <v>0</v>
      </c>
      <c r="C119" s="61">
        <f t="shared" si="5"/>
        <v>0</v>
      </c>
      <c r="D119" s="72">
        <f t="shared" si="6"/>
        <v>0</v>
      </c>
      <c r="E119" s="220"/>
      <c r="F119" s="134"/>
      <c r="G119" s="108"/>
      <c r="H119" s="102"/>
      <c r="I119" s="93">
        <f t="shared" si="7"/>
        <v>0</v>
      </c>
      <c r="J119" s="87"/>
      <c r="K119" s="71"/>
      <c r="L119" s="92"/>
    </row>
    <row r="120" spans="1:12">
      <c r="A120" s="60">
        <f t="shared" ca="1" si="8"/>
        <v>0</v>
      </c>
      <c r="B120" s="60" t="b">
        <f t="shared" si="9"/>
        <v>0</v>
      </c>
      <c r="C120" s="61">
        <f t="shared" si="5"/>
        <v>0</v>
      </c>
      <c r="D120" s="72">
        <f t="shared" si="6"/>
        <v>0</v>
      </c>
      <c r="E120" s="220"/>
      <c r="F120" s="134"/>
      <c r="G120" s="108"/>
      <c r="H120" s="102"/>
      <c r="I120" s="93">
        <f t="shared" si="7"/>
        <v>0</v>
      </c>
      <c r="J120" s="87"/>
      <c r="K120" s="71"/>
      <c r="L120" s="92"/>
    </row>
    <row r="121" spans="1:12">
      <c r="A121" s="60">
        <f t="shared" ca="1" si="8"/>
        <v>0</v>
      </c>
      <c r="B121" s="60" t="b">
        <f t="shared" si="9"/>
        <v>0</v>
      </c>
      <c r="C121" s="61">
        <f t="shared" si="5"/>
        <v>0</v>
      </c>
      <c r="D121" s="72">
        <f t="shared" si="6"/>
        <v>0</v>
      </c>
      <c r="E121" s="220"/>
      <c r="F121" s="134"/>
      <c r="G121" s="108"/>
      <c r="H121" s="102"/>
      <c r="I121" s="93">
        <f t="shared" si="7"/>
        <v>0</v>
      </c>
      <c r="J121" s="87"/>
      <c r="K121" s="71"/>
      <c r="L121" s="92"/>
    </row>
    <row r="122" spans="1:12">
      <c r="A122" s="60">
        <f t="shared" ca="1" si="8"/>
        <v>0</v>
      </c>
      <c r="B122" s="60" t="b">
        <f t="shared" si="9"/>
        <v>0</v>
      </c>
      <c r="C122" s="61">
        <f t="shared" si="5"/>
        <v>0</v>
      </c>
      <c r="D122" s="72">
        <f t="shared" si="6"/>
        <v>0</v>
      </c>
      <c r="E122" s="220"/>
      <c r="F122" s="134"/>
      <c r="G122" s="108"/>
      <c r="H122" s="102"/>
      <c r="I122" s="93">
        <f t="shared" si="7"/>
        <v>0</v>
      </c>
      <c r="J122" s="87"/>
      <c r="K122" s="71"/>
      <c r="L122" s="92"/>
    </row>
    <row r="123" spans="1:12">
      <c r="A123" s="60">
        <f t="shared" ca="1" si="8"/>
        <v>0</v>
      </c>
      <c r="B123" s="60" t="b">
        <f t="shared" si="9"/>
        <v>0</v>
      </c>
      <c r="C123" s="61">
        <f t="shared" si="5"/>
        <v>0</v>
      </c>
      <c r="D123" s="72">
        <f t="shared" si="6"/>
        <v>0</v>
      </c>
      <c r="E123" s="220"/>
      <c r="F123" s="134"/>
      <c r="G123" s="108"/>
      <c r="H123" s="102"/>
      <c r="I123" s="93">
        <f t="shared" si="7"/>
        <v>0</v>
      </c>
      <c r="J123" s="87"/>
      <c r="K123" s="71"/>
      <c r="L123" s="92"/>
    </row>
    <row r="124" spans="1:12">
      <c r="A124" s="60">
        <f t="shared" ca="1" si="8"/>
        <v>0</v>
      </c>
      <c r="B124" s="60" t="b">
        <f t="shared" si="9"/>
        <v>0</v>
      </c>
      <c r="C124" s="61">
        <f t="shared" si="5"/>
        <v>0</v>
      </c>
      <c r="D124" s="72">
        <f t="shared" si="6"/>
        <v>0</v>
      </c>
      <c r="E124" s="220"/>
      <c r="F124" s="134"/>
      <c r="G124" s="108"/>
      <c r="H124" s="102"/>
      <c r="I124" s="93">
        <f t="shared" si="7"/>
        <v>0</v>
      </c>
      <c r="J124" s="87"/>
      <c r="K124" s="71"/>
      <c r="L124" s="92"/>
    </row>
    <row r="125" spans="1:12">
      <c r="A125" s="60">
        <f t="shared" ca="1" si="8"/>
        <v>0</v>
      </c>
      <c r="B125" s="60" t="b">
        <f t="shared" si="9"/>
        <v>0</v>
      </c>
      <c r="C125" s="61">
        <f t="shared" si="5"/>
        <v>0</v>
      </c>
      <c r="D125" s="72">
        <f t="shared" si="6"/>
        <v>0</v>
      </c>
      <c r="E125" s="220"/>
      <c r="F125" s="134"/>
      <c r="G125" s="108"/>
      <c r="H125" s="102"/>
      <c r="I125" s="93">
        <f t="shared" si="7"/>
        <v>0</v>
      </c>
      <c r="J125" s="87"/>
      <c r="K125" s="71"/>
      <c r="L125" s="92"/>
    </row>
    <row r="126" spans="1:12">
      <c r="A126" s="60">
        <f t="shared" ca="1" si="8"/>
        <v>0</v>
      </c>
      <c r="B126" s="60" t="b">
        <f t="shared" si="9"/>
        <v>0</v>
      </c>
      <c r="C126" s="61">
        <f t="shared" si="5"/>
        <v>0</v>
      </c>
      <c r="D126" s="72">
        <f t="shared" si="6"/>
        <v>0</v>
      </c>
      <c r="E126" s="220"/>
      <c r="F126" s="134"/>
      <c r="G126" s="108"/>
      <c r="H126" s="102"/>
      <c r="I126" s="93">
        <f t="shared" si="7"/>
        <v>0</v>
      </c>
      <c r="J126" s="87"/>
      <c r="K126" s="71"/>
      <c r="L126" s="92"/>
    </row>
    <row r="127" spans="1:12">
      <c r="A127" s="60">
        <f t="shared" ca="1" si="8"/>
        <v>0</v>
      </c>
      <c r="B127" s="60" t="b">
        <f t="shared" si="9"/>
        <v>0</v>
      </c>
      <c r="C127" s="61">
        <f t="shared" si="5"/>
        <v>0</v>
      </c>
      <c r="D127" s="72">
        <f t="shared" si="6"/>
        <v>0</v>
      </c>
      <c r="E127" s="220"/>
      <c r="F127" s="134"/>
      <c r="G127" s="108"/>
      <c r="H127" s="102"/>
      <c r="I127" s="93">
        <f t="shared" si="7"/>
        <v>0</v>
      </c>
      <c r="J127" s="87"/>
      <c r="K127" s="71"/>
      <c r="L127" s="92"/>
    </row>
    <row r="128" spans="1:12">
      <c r="A128" s="60">
        <f t="shared" ca="1" si="8"/>
        <v>0</v>
      </c>
      <c r="B128" s="60" t="b">
        <f t="shared" si="9"/>
        <v>0</v>
      </c>
      <c r="C128" s="61">
        <f t="shared" si="5"/>
        <v>0</v>
      </c>
      <c r="D128" s="72">
        <f t="shared" si="6"/>
        <v>0</v>
      </c>
      <c r="E128" s="220"/>
      <c r="F128" s="134"/>
      <c r="G128" s="108"/>
      <c r="H128" s="102"/>
      <c r="I128" s="93">
        <f t="shared" si="7"/>
        <v>0</v>
      </c>
      <c r="J128" s="87"/>
      <c r="K128" s="71"/>
      <c r="L128" s="92"/>
    </row>
    <row r="129" spans="1:12">
      <c r="A129" s="60">
        <f t="shared" ca="1" si="8"/>
        <v>0</v>
      </c>
      <c r="B129" s="60" t="b">
        <f t="shared" si="9"/>
        <v>0</v>
      </c>
      <c r="C129" s="61">
        <f t="shared" si="5"/>
        <v>0</v>
      </c>
      <c r="D129" s="72">
        <f t="shared" si="6"/>
        <v>0</v>
      </c>
      <c r="E129" s="220"/>
      <c r="F129" s="134"/>
      <c r="G129" s="108"/>
      <c r="H129" s="102"/>
      <c r="I129" s="93">
        <f t="shared" si="7"/>
        <v>0</v>
      </c>
      <c r="J129" s="87"/>
      <c r="K129" s="71"/>
      <c r="L129" s="92"/>
    </row>
    <row r="130" spans="1:12">
      <c r="A130" s="60">
        <f t="shared" ca="1" si="8"/>
        <v>0</v>
      </c>
      <c r="B130" s="60" t="b">
        <f t="shared" si="9"/>
        <v>0</v>
      </c>
      <c r="C130" s="61">
        <f t="shared" si="5"/>
        <v>0</v>
      </c>
      <c r="D130" s="72">
        <f t="shared" si="6"/>
        <v>0</v>
      </c>
      <c r="E130" s="220"/>
      <c r="F130" s="134"/>
      <c r="G130" s="108"/>
      <c r="H130" s="102"/>
      <c r="I130" s="93">
        <f t="shared" si="7"/>
        <v>0</v>
      </c>
      <c r="J130" s="87"/>
      <c r="K130" s="71"/>
      <c r="L130" s="92"/>
    </row>
    <row r="131" spans="1:12">
      <c r="A131" s="60">
        <f t="shared" ca="1" si="8"/>
        <v>0</v>
      </c>
      <c r="B131" s="60" t="b">
        <f t="shared" si="9"/>
        <v>0</v>
      </c>
      <c r="C131" s="61">
        <f t="shared" si="5"/>
        <v>0</v>
      </c>
      <c r="D131" s="72">
        <f t="shared" si="6"/>
        <v>0</v>
      </c>
      <c r="E131" s="220"/>
      <c r="F131" s="134"/>
      <c r="G131" s="108"/>
      <c r="H131" s="102"/>
      <c r="I131" s="93">
        <f t="shared" si="7"/>
        <v>0</v>
      </c>
      <c r="J131" s="87"/>
      <c r="K131" s="71"/>
      <c r="L131" s="92"/>
    </row>
    <row r="132" spans="1:12">
      <c r="A132" s="60">
        <f t="shared" ca="1" si="8"/>
        <v>0</v>
      </c>
      <c r="B132" s="60" t="b">
        <f t="shared" si="9"/>
        <v>0</v>
      </c>
      <c r="C132" s="61">
        <f t="shared" si="5"/>
        <v>0</v>
      </c>
      <c r="D132" s="72">
        <f t="shared" si="6"/>
        <v>0</v>
      </c>
      <c r="E132" s="220"/>
      <c r="F132" s="134"/>
      <c r="G132" s="108"/>
      <c r="H132" s="102"/>
      <c r="I132" s="93">
        <f t="shared" si="7"/>
        <v>0</v>
      </c>
      <c r="J132" s="87"/>
      <c r="K132" s="71"/>
      <c r="L132" s="92"/>
    </row>
    <row r="133" spans="1:12">
      <c r="A133" s="60">
        <f t="shared" ca="1" si="8"/>
        <v>0</v>
      </c>
      <c r="B133" s="60" t="b">
        <f t="shared" si="9"/>
        <v>0</v>
      </c>
      <c r="C133" s="61">
        <f t="shared" si="5"/>
        <v>0</v>
      </c>
      <c r="D133" s="72">
        <f t="shared" si="6"/>
        <v>0</v>
      </c>
      <c r="E133" s="220"/>
      <c r="F133" s="134"/>
      <c r="G133" s="108"/>
      <c r="H133" s="102"/>
      <c r="I133" s="93">
        <f t="shared" si="7"/>
        <v>0</v>
      </c>
      <c r="J133" s="87"/>
      <c r="K133" s="71"/>
      <c r="L133" s="92"/>
    </row>
    <row r="134" spans="1:12">
      <c r="A134" s="60">
        <f t="shared" ca="1" si="8"/>
        <v>0</v>
      </c>
      <c r="B134" s="60" t="b">
        <f t="shared" si="9"/>
        <v>0</v>
      </c>
      <c r="C134" s="61">
        <f t="shared" si="5"/>
        <v>0</v>
      </c>
      <c r="D134" s="72">
        <f t="shared" si="6"/>
        <v>0</v>
      </c>
      <c r="E134" s="220"/>
      <c r="F134" s="134"/>
      <c r="G134" s="108"/>
      <c r="H134" s="102"/>
      <c r="I134" s="93">
        <f t="shared" si="7"/>
        <v>0</v>
      </c>
      <c r="J134" s="87"/>
      <c r="K134" s="71"/>
      <c r="L134" s="92"/>
    </row>
    <row r="135" spans="1:12">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c r="I3002" s="106" t="s">
        <v>362</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A10" sqref="A10"/>
    </sheetView>
  </sheetViews>
  <sheetFormatPr defaultColWidth="9" defaultRowHeight="17"/>
  <cols>
    <col min="1" max="1" width="10.6328125" style="1" customWidth="1"/>
    <col min="2" max="2" width="11.6328125" style="2" customWidth="1"/>
    <col min="3" max="3" width="18.6328125" style="2" customWidth="1"/>
    <col min="4" max="4" width="19.6328125" style="2" customWidth="1"/>
    <col min="5" max="5" width="19.1796875" style="17" customWidth="1"/>
    <col min="6" max="7" width="13.6328125" style="18" customWidth="1"/>
    <col min="8" max="8" width="13.6328125" style="3" customWidth="1"/>
    <col min="9" max="9" width="1.6328125" style="5" customWidth="1"/>
    <col min="10" max="11" width="10.6328125" style="5" customWidth="1"/>
    <col min="12" max="16384" width="9" style="5"/>
  </cols>
  <sheetData>
    <row r="1" spans="1:11" s="229" customFormat="1" ht="17" customHeight="1">
      <c r="A1" s="227" t="str">
        <f ca="1">日記簿!E1</f>
        <v/>
      </c>
      <c r="B1" s="228"/>
      <c r="E1" s="272" t="s">
        <v>432</v>
      </c>
      <c r="F1" s="230" t="str">
        <f>IF(B5="","",VLOOKUP(B5,會計科目表,4,FALSE))</f>
        <v>借</v>
      </c>
      <c r="G1" s="231">
        <f>筆數</f>
        <v>3</v>
      </c>
      <c r="H1" s="229" t="str">
        <f>IF(G1&gt;500,"注意！資料筆數超過單次可列印上限500筆，請分期間列印","")</f>
        <v/>
      </c>
      <c r="K1" s="309"/>
    </row>
    <row r="2" spans="1:11" ht="20" thickBot="1">
      <c r="A2" s="82" t="str">
        <f>公司名稱</f>
        <v>OO有限公司</v>
      </c>
      <c r="B2" s="301"/>
      <c r="C2" s="80"/>
      <c r="D2" s="80"/>
      <c r="E2" s="82"/>
      <c r="F2" s="82"/>
      <c r="G2" s="80"/>
      <c r="H2" s="80"/>
      <c r="I2" s="274"/>
      <c r="J2" s="359" t="str">
        <f>HYPERLINK("#A8","第一筆")</f>
        <v>第一筆</v>
      </c>
      <c r="K2" s="344">
        <v>9</v>
      </c>
    </row>
    <row r="3" spans="1:11" ht="20" thickBot="1">
      <c r="A3" s="81" t="s">
        <v>172</v>
      </c>
      <c r="B3" s="81"/>
      <c r="C3" s="80"/>
      <c r="D3" s="80"/>
      <c r="E3" s="82"/>
      <c r="F3" s="82"/>
      <c r="G3" s="80"/>
      <c r="H3" s="80"/>
      <c r="I3" s="274"/>
      <c r="J3" s="360" t="str">
        <f ca="1">HYPERLINK("#A"&amp;MATCH(0,B8:B514,0)+6,"最末筆")</f>
        <v>最末筆</v>
      </c>
      <c r="K3" s="316">
        <v>44197</v>
      </c>
    </row>
    <row r="4" spans="1:11" ht="18.75" customHeight="1" thickBot="1">
      <c r="A4" s="298"/>
      <c r="B4" s="7"/>
      <c r="D4" s="320">
        <f>IF(K2&lt;16,VLOOKUP(K2,清單!D3:F17,3,FALSE),K3)</f>
        <v>44378</v>
      </c>
      <c r="E4" s="321">
        <f>IF(K2&lt;16,VLOOKUP(K2,清單!D3:G17,4,FALSE),K4)</f>
        <v>44408</v>
      </c>
      <c r="G4" s="6"/>
      <c r="I4" s="274"/>
      <c r="J4" s="274"/>
      <c r="K4" s="317">
        <v>44561</v>
      </c>
    </row>
    <row r="5" spans="1:11" ht="20" thickBot="1">
      <c r="A5" s="216" t="s">
        <v>291</v>
      </c>
      <c r="B5" s="307">
        <f>VALUE(E1)</f>
        <v>11121</v>
      </c>
      <c r="C5" s="84" t="str">
        <f>IF(B5="","",VLOOKUP(B5,會計科目表,3,FALSE))</f>
        <v>銀行存款-一銀活存</v>
      </c>
      <c r="D5" s="9"/>
      <c r="E5" s="9"/>
      <c r="F5" s="8"/>
      <c r="G5" s="10"/>
      <c r="H5" s="149" t="str">
        <f>日記簿!L5</f>
        <v>幣別：新台幣</v>
      </c>
      <c r="I5" s="274"/>
      <c r="J5" s="274"/>
      <c r="K5" s="341"/>
    </row>
    <row r="6" spans="1:11" ht="17.5" thickBot="1">
      <c r="A6" s="11" t="s">
        <v>0</v>
      </c>
      <c r="B6" s="12" t="s">
        <v>1</v>
      </c>
      <c r="C6" s="13" t="s">
        <v>2</v>
      </c>
      <c r="D6" s="13"/>
      <c r="E6" s="14"/>
      <c r="F6" s="15" t="s">
        <v>125</v>
      </c>
      <c r="G6" s="16" t="s">
        <v>126</v>
      </c>
      <c r="H6" s="16" t="s">
        <v>141</v>
      </c>
      <c r="I6" s="274"/>
      <c r="J6" s="274"/>
      <c r="K6" s="341"/>
    </row>
    <row r="7" spans="1:11">
      <c r="A7" s="76"/>
      <c r="B7" s="77"/>
      <c r="C7" s="351">
        <f>IF(LEFT(B5,1)&gt;="4",0,IF(H7&gt;0,"【期初餘額】",0))</f>
        <v>0</v>
      </c>
      <c r="D7" s="352"/>
      <c r="E7" s="352"/>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c r="A8" s="83" t="str">
        <f ca="1">IF(ROW()-7&lt;=筆數,VLOOKUP(ROW()-7,日記表,3,FALSE),0)</f>
        <v>2107001</v>
      </c>
      <c r="B8" s="266">
        <f ca="1">IF(ROW()-7&lt;=筆數,VLOOKUP(ROW()-7,日記表,4,FALSE),0)</f>
        <v>44378</v>
      </c>
      <c r="C8" s="350" t="str">
        <f ca="1">IF(ROW()-7&lt;=筆數,VLOOKUP(ROW()-7,日記表,10,FALSE),0)</f>
        <v>創立</v>
      </c>
      <c r="D8" s="350"/>
      <c r="E8" s="350"/>
      <c r="F8" s="267">
        <f t="shared" ref="F8:F71" ca="1" si="0">IF(ROW()-7&lt;=筆數,VLOOKUP(ROW()-7,日記表,11,FALSE),0)</f>
        <v>1000000</v>
      </c>
      <c r="G8" s="267">
        <f t="shared" ref="G8:G71" ca="1" si="1">IF(ROW()-7&lt;=筆數,VLOOKUP(ROW()-7,日記表,12,FALSE),0)</f>
        <v>0</v>
      </c>
      <c r="H8" s="267">
        <f t="shared" ref="H8:H71" ca="1" si="2">IF(A8=0,"",IF(DC="借",H7+F8-G8,H7+G8-F8))</f>
        <v>1000000</v>
      </c>
    </row>
    <row r="9" spans="1:11">
      <c r="A9" s="83" t="str">
        <f t="shared" ref="A9:A72" ca="1" si="3">IF(ROW()-7&lt;=筆數,VLOOKUP(ROW()-7,日記表,3,FALSE),0)</f>
        <v>2107002</v>
      </c>
      <c r="B9" s="266">
        <f t="shared" ref="B9:B72" ca="1" si="4">IF(ROW()-7&lt;=筆數,VLOOKUP(ROW()-7,日記表,4,FALSE),0)</f>
        <v>44379</v>
      </c>
      <c r="C9" s="350" t="str">
        <f t="shared" ref="C9:C72" ca="1" si="5">IF(ROW()-7&lt;=筆數,VLOOKUP(ROW()-7,日記表,10,FALSE),0)</f>
        <v>大小章一套</v>
      </c>
      <c r="D9" s="350"/>
      <c r="E9" s="350"/>
      <c r="F9" s="267">
        <f t="shared" ca="1" si="0"/>
        <v>0</v>
      </c>
      <c r="G9" s="267">
        <f t="shared" ca="1" si="1"/>
        <v>500</v>
      </c>
      <c r="H9" s="267">
        <f t="shared" ca="1" si="2"/>
        <v>999500</v>
      </c>
    </row>
    <row r="10" spans="1:11">
      <c r="A10" s="83" t="str">
        <f t="shared" ca="1" si="3"/>
        <v>2107003</v>
      </c>
      <c r="B10" s="266">
        <f t="shared" ca="1" si="4"/>
        <v>44380</v>
      </c>
      <c r="C10" s="350" t="str">
        <f t="shared" ca="1" si="5"/>
        <v>顧問諮詢</v>
      </c>
      <c r="D10" s="350"/>
      <c r="E10" s="350"/>
      <c r="F10" s="267">
        <f t="shared" ca="1" si="0"/>
        <v>6000</v>
      </c>
      <c r="G10" s="267">
        <f t="shared" ca="1" si="1"/>
        <v>0</v>
      </c>
      <c r="H10" s="267">
        <f t="shared" ca="1" si="2"/>
        <v>1005500</v>
      </c>
      <c r="K10" s="311"/>
    </row>
    <row r="11" spans="1:11">
      <c r="A11" s="83">
        <f t="shared" si="3"/>
        <v>0</v>
      </c>
      <c r="B11" s="266">
        <f t="shared" si="4"/>
        <v>0</v>
      </c>
      <c r="C11" s="350">
        <f t="shared" si="5"/>
        <v>0</v>
      </c>
      <c r="D11" s="350"/>
      <c r="E11" s="350"/>
      <c r="F11" s="267">
        <f t="shared" si="0"/>
        <v>0</v>
      </c>
      <c r="G11" s="267">
        <f t="shared" si="1"/>
        <v>0</v>
      </c>
      <c r="H11" s="267" t="str">
        <f t="shared" si="2"/>
        <v/>
      </c>
    </row>
    <row r="12" spans="1:11">
      <c r="A12" s="83">
        <f t="shared" si="3"/>
        <v>0</v>
      </c>
      <c r="B12" s="266">
        <f t="shared" si="4"/>
        <v>0</v>
      </c>
      <c r="C12" s="350">
        <f t="shared" si="5"/>
        <v>0</v>
      </c>
      <c r="D12" s="350"/>
      <c r="E12" s="350"/>
      <c r="F12" s="267">
        <f t="shared" si="0"/>
        <v>0</v>
      </c>
      <c r="G12" s="267">
        <f t="shared" si="1"/>
        <v>0</v>
      </c>
      <c r="H12" s="267" t="str">
        <f t="shared" si="2"/>
        <v/>
      </c>
    </row>
    <row r="13" spans="1:11">
      <c r="A13" s="83">
        <f t="shared" si="3"/>
        <v>0</v>
      </c>
      <c r="B13" s="266">
        <f t="shared" si="4"/>
        <v>0</v>
      </c>
      <c r="C13" s="350">
        <f t="shared" si="5"/>
        <v>0</v>
      </c>
      <c r="D13" s="350"/>
      <c r="E13" s="350"/>
      <c r="F13" s="267">
        <f t="shared" si="0"/>
        <v>0</v>
      </c>
      <c r="G13" s="267">
        <f t="shared" si="1"/>
        <v>0</v>
      </c>
      <c r="H13" s="267" t="str">
        <f t="shared" si="2"/>
        <v/>
      </c>
    </row>
    <row r="14" spans="1:11">
      <c r="A14" s="83">
        <f t="shared" si="3"/>
        <v>0</v>
      </c>
      <c r="B14" s="266">
        <f t="shared" si="4"/>
        <v>0</v>
      </c>
      <c r="C14" s="350">
        <f t="shared" si="5"/>
        <v>0</v>
      </c>
      <c r="D14" s="350"/>
      <c r="E14" s="350"/>
      <c r="F14" s="267">
        <f t="shared" si="0"/>
        <v>0</v>
      </c>
      <c r="G14" s="267">
        <f t="shared" si="1"/>
        <v>0</v>
      </c>
      <c r="H14" s="267" t="str">
        <f t="shared" si="2"/>
        <v/>
      </c>
    </row>
    <row r="15" spans="1:11">
      <c r="A15" s="83">
        <f t="shared" si="3"/>
        <v>0</v>
      </c>
      <c r="B15" s="266">
        <f t="shared" si="4"/>
        <v>0</v>
      </c>
      <c r="C15" s="350">
        <f t="shared" si="5"/>
        <v>0</v>
      </c>
      <c r="D15" s="350"/>
      <c r="E15" s="350"/>
      <c r="F15" s="267">
        <f t="shared" si="0"/>
        <v>0</v>
      </c>
      <c r="G15" s="267">
        <f t="shared" si="1"/>
        <v>0</v>
      </c>
      <c r="H15" s="267" t="str">
        <f t="shared" si="2"/>
        <v/>
      </c>
    </row>
    <row r="16" spans="1:11">
      <c r="A16" s="83">
        <f t="shared" si="3"/>
        <v>0</v>
      </c>
      <c r="B16" s="266">
        <f t="shared" si="4"/>
        <v>0</v>
      </c>
      <c r="C16" s="350">
        <f t="shared" si="5"/>
        <v>0</v>
      </c>
      <c r="D16" s="350"/>
      <c r="E16" s="350"/>
      <c r="F16" s="267">
        <f t="shared" si="0"/>
        <v>0</v>
      </c>
      <c r="G16" s="267">
        <f t="shared" si="1"/>
        <v>0</v>
      </c>
      <c r="H16" s="267" t="str">
        <f t="shared" si="2"/>
        <v/>
      </c>
    </row>
    <row r="17" spans="1:8">
      <c r="A17" s="83">
        <f t="shared" si="3"/>
        <v>0</v>
      </c>
      <c r="B17" s="266">
        <f t="shared" si="4"/>
        <v>0</v>
      </c>
      <c r="C17" s="350">
        <f t="shared" si="5"/>
        <v>0</v>
      </c>
      <c r="D17" s="350"/>
      <c r="E17" s="350"/>
      <c r="F17" s="267">
        <f t="shared" si="0"/>
        <v>0</v>
      </c>
      <c r="G17" s="267">
        <f t="shared" si="1"/>
        <v>0</v>
      </c>
      <c r="H17" s="267" t="str">
        <f t="shared" si="2"/>
        <v/>
      </c>
    </row>
    <row r="18" spans="1:8">
      <c r="A18" s="83">
        <f t="shared" si="3"/>
        <v>0</v>
      </c>
      <c r="B18" s="266">
        <f t="shared" si="4"/>
        <v>0</v>
      </c>
      <c r="C18" s="350">
        <f t="shared" si="5"/>
        <v>0</v>
      </c>
      <c r="D18" s="350"/>
      <c r="E18" s="350"/>
      <c r="F18" s="267">
        <f t="shared" si="0"/>
        <v>0</v>
      </c>
      <c r="G18" s="267">
        <f t="shared" si="1"/>
        <v>0</v>
      </c>
      <c r="H18" s="267" t="str">
        <f t="shared" si="2"/>
        <v/>
      </c>
    </row>
    <row r="19" spans="1:8">
      <c r="A19" s="83">
        <f t="shared" si="3"/>
        <v>0</v>
      </c>
      <c r="B19" s="266">
        <f t="shared" si="4"/>
        <v>0</v>
      </c>
      <c r="C19" s="350">
        <f t="shared" si="5"/>
        <v>0</v>
      </c>
      <c r="D19" s="350"/>
      <c r="E19" s="350"/>
      <c r="F19" s="267">
        <f t="shared" si="0"/>
        <v>0</v>
      </c>
      <c r="G19" s="267">
        <f t="shared" si="1"/>
        <v>0</v>
      </c>
      <c r="H19" s="267" t="str">
        <f t="shared" si="2"/>
        <v/>
      </c>
    </row>
    <row r="20" spans="1:8">
      <c r="A20" s="83">
        <f t="shared" si="3"/>
        <v>0</v>
      </c>
      <c r="B20" s="266">
        <f t="shared" si="4"/>
        <v>0</v>
      </c>
      <c r="C20" s="350">
        <f t="shared" si="5"/>
        <v>0</v>
      </c>
      <c r="D20" s="350"/>
      <c r="E20" s="350"/>
      <c r="F20" s="267">
        <f t="shared" si="0"/>
        <v>0</v>
      </c>
      <c r="G20" s="267">
        <f t="shared" si="1"/>
        <v>0</v>
      </c>
      <c r="H20" s="267" t="str">
        <f t="shared" si="2"/>
        <v/>
      </c>
    </row>
    <row r="21" spans="1:8">
      <c r="A21" s="83">
        <f t="shared" si="3"/>
        <v>0</v>
      </c>
      <c r="B21" s="266">
        <f t="shared" si="4"/>
        <v>0</v>
      </c>
      <c r="C21" s="350">
        <f t="shared" si="5"/>
        <v>0</v>
      </c>
      <c r="D21" s="350"/>
      <c r="E21" s="350"/>
      <c r="F21" s="267">
        <f t="shared" si="0"/>
        <v>0</v>
      </c>
      <c r="G21" s="267">
        <f t="shared" si="1"/>
        <v>0</v>
      </c>
      <c r="H21" s="267" t="str">
        <f t="shared" si="2"/>
        <v/>
      </c>
    </row>
    <row r="22" spans="1:8">
      <c r="A22" s="83">
        <f t="shared" si="3"/>
        <v>0</v>
      </c>
      <c r="B22" s="266">
        <f t="shared" si="4"/>
        <v>0</v>
      </c>
      <c r="C22" s="350">
        <f t="shared" si="5"/>
        <v>0</v>
      </c>
      <c r="D22" s="350"/>
      <c r="E22" s="350"/>
      <c r="F22" s="267">
        <f t="shared" si="0"/>
        <v>0</v>
      </c>
      <c r="G22" s="267">
        <f t="shared" si="1"/>
        <v>0</v>
      </c>
      <c r="H22" s="267" t="str">
        <f t="shared" si="2"/>
        <v/>
      </c>
    </row>
    <row r="23" spans="1:8">
      <c r="A23" s="83">
        <f t="shared" si="3"/>
        <v>0</v>
      </c>
      <c r="B23" s="266">
        <f t="shared" si="4"/>
        <v>0</v>
      </c>
      <c r="C23" s="350">
        <f t="shared" si="5"/>
        <v>0</v>
      </c>
      <c r="D23" s="350"/>
      <c r="E23" s="350"/>
      <c r="F23" s="267">
        <f t="shared" si="0"/>
        <v>0</v>
      </c>
      <c r="G23" s="267">
        <f t="shared" si="1"/>
        <v>0</v>
      </c>
      <c r="H23" s="267" t="str">
        <f t="shared" si="2"/>
        <v/>
      </c>
    </row>
    <row r="24" spans="1:8">
      <c r="A24" s="83">
        <f t="shared" si="3"/>
        <v>0</v>
      </c>
      <c r="B24" s="266">
        <f t="shared" si="4"/>
        <v>0</v>
      </c>
      <c r="C24" s="350">
        <f t="shared" si="5"/>
        <v>0</v>
      </c>
      <c r="D24" s="350"/>
      <c r="E24" s="350"/>
      <c r="F24" s="267">
        <f t="shared" si="0"/>
        <v>0</v>
      </c>
      <c r="G24" s="267">
        <f t="shared" si="1"/>
        <v>0</v>
      </c>
      <c r="H24" s="267" t="str">
        <f t="shared" si="2"/>
        <v/>
      </c>
    </row>
    <row r="25" spans="1:8">
      <c r="A25" s="83">
        <f t="shared" si="3"/>
        <v>0</v>
      </c>
      <c r="B25" s="266">
        <f t="shared" si="4"/>
        <v>0</v>
      </c>
      <c r="C25" s="350">
        <f t="shared" si="5"/>
        <v>0</v>
      </c>
      <c r="D25" s="350"/>
      <c r="E25" s="350"/>
      <c r="F25" s="267">
        <f t="shared" si="0"/>
        <v>0</v>
      </c>
      <c r="G25" s="267">
        <f t="shared" si="1"/>
        <v>0</v>
      </c>
      <c r="H25" s="267" t="str">
        <f t="shared" si="2"/>
        <v/>
      </c>
    </row>
    <row r="26" spans="1:8">
      <c r="A26" s="83">
        <f t="shared" si="3"/>
        <v>0</v>
      </c>
      <c r="B26" s="266">
        <f t="shared" si="4"/>
        <v>0</v>
      </c>
      <c r="C26" s="350">
        <f t="shared" si="5"/>
        <v>0</v>
      </c>
      <c r="D26" s="350"/>
      <c r="E26" s="350"/>
      <c r="F26" s="267">
        <f t="shared" si="0"/>
        <v>0</v>
      </c>
      <c r="G26" s="267">
        <f t="shared" si="1"/>
        <v>0</v>
      </c>
      <c r="H26" s="267" t="str">
        <f t="shared" si="2"/>
        <v/>
      </c>
    </row>
    <row r="27" spans="1:8">
      <c r="A27" s="83">
        <f t="shared" si="3"/>
        <v>0</v>
      </c>
      <c r="B27" s="266">
        <f t="shared" si="4"/>
        <v>0</v>
      </c>
      <c r="C27" s="350">
        <f t="shared" si="5"/>
        <v>0</v>
      </c>
      <c r="D27" s="350"/>
      <c r="E27" s="350"/>
      <c r="F27" s="267">
        <f t="shared" si="0"/>
        <v>0</v>
      </c>
      <c r="G27" s="267">
        <f t="shared" si="1"/>
        <v>0</v>
      </c>
      <c r="H27" s="267" t="str">
        <f t="shared" si="2"/>
        <v/>
      </c>
    </row>
    <row r="28" spans="1:8">
      <c r="A28" s="83">
        <f t="shared" si="3"/>
        <v>0</v>
      </c>
      <c r="B28" s="266">
        <f t="shared" si="4"/>
        <v>0</v>
      </c>
      <c r="C28" s="350">
        <f t="shared" si="5"/>
        <v>0</v>
      </c>
      <c r="D28" s="350"/>
      <c r="E28" s="350"/>
      <c r="F28" s="267">
        <f t="shared" si="0"/>
        <v>0</v>
      </c>
      <c r="G28" s="267">
        <f t="shared" si="1"/>
        <v>0</v>
      </c>
      <c r="H28" s="267" t="str">
        <f t="shared" si="2"/>
        <v/>
      </c>
    </row>
    <row r="29" spans="1:8">
      <c r="A29" s="83">
        <f t="shared" si="3"/>
        <v>0</v>
      </c>
      <c r="B29" s="266">
        <f t="shared" si="4"/>
        <v>0</v>
      </c>
      <c r="C29" s="350">
        <f t="shared" si="5"/>
        <v>0</v>
      </c>
      <c r="D29" s="350"/>
      <c r="E29" s="350"/>
      <c r="F29" s="267">
        <f t="shared" si="0"/>
        <v>0</v>
      </c>
      <c r="G29" s="267">
        <f t="shared" si="1"/>
        <v>0</v>
      </c>
      <c r="H29" s="267" t="str">
        <f t="shared" si="2"/>
        <v/>
      </c>
    </row>
    <row r="30" spans="1:8">
      <c r="A30" s="83">
        <f t="shared" si="3"/>
        <v>0</v>
      </c>
      <c r="B30" s="266">
        <f t="shared" si="4"/>
        <v>0</v>
      </c>
      <c r="C30" s="350">
        <f t="shared" si="5"/>
        <v>0</v>
      </c>
      <c r="D30" s="350"/>
      <c r="E30" s="350"/>
      <c r="F30" s="267">
        <f t="shared" si="0"/>
        <v>0</v>
      </c>
      <c r="G30" s="267">
        <f t="shared" si="1"/>
        <v>0</v>
      </c>
      <c r="H30" s="267" t="str">
        <f t="shared" si="2"/>
        <v/>
      </c>
    </row>
    <row r="31" spans="1:8">
      <c r="A31" s="83">
        <f t="shared" si="3"/>
        <v>0</v>
      </c>
      <c r="B31" s="266">
        <f t="shared" si="4"/>
        <v>0</v>
      </c>
      <c r="C31" s="350">
        <f t="shared" si="5"/>
        <v>0</v>
      </c>
      <c r="D31" s="350"/>
      <c r="E31" s="350"/>
      <c r="F31" s="267">
        <f t="shared" si="0"/>
        <v>0</v>
      </c>
      <c r="G31" s="267">
        <f t="shared" si="1"/>
        <v>0</v>
      </c>
      <c r="H31" s="267" t="str">
        <f t="shared" si="2"/>
        <v/>
      </c>
    </row>
    <row r="32" spans="1:8">
      <c r="A32" s="83">
        <f t="shared" si="3"/>
        <v>0</v>
      </c>
      <c r="B32" s="266">
        <f t="shared" si="4"/>
        <v>0</v>
      </c>
      <c r="C32" s="350">
        <f t="shared" si="5"/>
        <v>0</v>
      </c>
      <c r="D32" s="350"/>
      <c r="E32" s="350"/>
      <c r="F32" s="267">
        <f t="shared" si="0"/>
        <v>0</v>
      </c>
      <c r="G32" s="267">
        <f t="shared" si="1"/>
        <v>0</v>
      </c>
      <c r="H32" s="267" t="str">
        <f t="shared" si="2"/>
        <v/>
      </c>
    </row>
    <row r="33" spans="1:8">
      <c r="A33" s="83">
        <f t="shared" si="3"/>
        <v>0</v>
      </c>
      <c r="B33" s="266">
        <f t="shared" si="4"/>
        <v>0</v>
      </c>
      <c r="C33" s="350">
        <f t="shared" si="5"/>
        <v>0</v>
      </c>
      <c r="D33" s="350"/>
      <c r="E33" s="350"/>
      <c r="F33" s="267">
        <f t="shared" si="0"/>
        <v>0</v>
      </c>
      <c r="G33" s="267">
        <f t="shared" si="1"/>
        <v>0</v>
      </c>
      <c r="H33" s="267" t="str">
        <f t="shared" si="2"/>
        <v/>
      </c>
    </row>
    <row r="34" spans="1:8">
      <c r="A34" s="83">
        <f t="shared" si="3"/>
        <v>0</v>
      </c>
      <c r="B34" s="266">
        <f t="shared" si="4"/>
        <v>0</v>
      </c>
      <c r="C34" s="350">
        <f t="shared" si="5"/>
        <v>0</v>
      </c>
      <c r="D34" s="350"/>
      <c r="E34" s="350"/>
      <c r="F34" s="267">
        <f t="shared" si="0"/>
        <v>0</v>
      </c>
      <c r="G34" s="267">
        <f t="shared" si="1"/>
        <v>0</v>
      </c>
      <c r="H34" s="267" t="str">
        <f t="shared" si="2"/>
        <v/>
      </c>
    </row>
    <row r="35" spans="1:8">
      <c r="A35" s="83">
        <f t="shared" si="3"/>
        <v>0</v>
      </c>
      <c r="B35" s="266">
        <f t="shared" si="4"/>
        <v>0</v>
      </c>
      <c r="C35" s="350">
        <f t="shared" si="5"/>
        <v>0</v>
      </c>
      <c r="D35" s="350"/>
      <c r="E35" s="350"/>
      <c r="F35" s="267">
        <f t="shared" si="0"/>
        <v>0</v>
      </c>
      <c r="G35" s="267">
        <f t="shared" si="1"/>
        <v>0</v>
      </c>
      <c r="H35" s="267" t="str">
        <f t="shared" si="2"/>
        <v/>
      </c>
    </row>
    <row r="36" spans="1:8">
      <c r="A36" s="83">
        <f t="shared" si="3"/>
        <v>0</v>
      </c>
      <c r="B36" s="266">
        <f t="shared" si="4"/>
        <v>0</v>
      </c>
      <c r="C36" s="350">
        <f t="shared" si="5"/>
        <v>0</v>
      </c>
      <c r="D36" s="350"/>
      <c r="E36" s="350"/>
      <c r="F36" s="267">
        <f t="shared" si="0"/>
        <v>0</v>
      </c>
      <c r="G36" s="267">
        <f t="shared" si="1"/>
        <v>0</v>
      </c>
      <c r="H36" s="267" t="str">
        <f t="shared" si="2"/>
        <v/>
      </c>
    </row>
    <row r="37" spans="1:8">
      <c r="A37" s="83">
        <f t="shared" si="3"/>
        <v>0</v>
      </c>
      <c r="B37" s="266">
        <f t="shared" si="4"/>
        <v>0</v>
      </c>
      <c r="C37" s="350">
        <f t="shared" si="5"/>
        <v>0</v>
      </c>
      <c r="D37" s="350"/>
      <c r="E37" s="350"/>
      <c r="F37" s="267">
        <f t="shared" si="0"/>
        <v>0</v>
      </c>
      <c r="G37" s="267">
        <f t="shared" si="1"/>
        <v>0</v>
      </c>
      <c r="H37" s="267" t="str">
        <f t="shared" si="2"/>
        <v/>
      </c>
    </row>
    <row r="38" spans="1:8">
      <c r="A38" s="83">
        <f t="shared" si="3"/>
        <v>0</v>
      </c>
      <c r="B38" s="266">
        <f t="shared" si="4"/>
        <v>0</v>
      </c>
      <c r="C38" s="350">
        <f t="shared" si="5"/>
        <v>0</v>
      </c>
      <c r="D38" s="350"/>
      <c r="E38" s="350"/>
      <c r="F38" s="267">
        <f t="shared" si="0"/>
        <v>0</v>
      </c>
      <c r="G38" s="267">
        <f t="shared" si="1"/>
        <v>0</v>
      </c>
      <c r="H38" s="267" t="str">
        <f t="shared" si="2"/>
        <v/>
      </c>
    </row>
    <row r="39" spans="1:8">
      <c r="A39" s="83">
        <f t="shared" si="3"/>
        <v>0</v>
      </c>
      <c r="B39" s="266">
        <f t="shared" si="4"/>
        <v>0</v>
      </c>
      <c r="C39" s="350">
        <f t="shared" si="5"/>
        <v>0</v>
      </c>
      <c r="D39" s="350"/>
      <c r="E39" s="350"/>
      <c r="F39" s="267">
        <f t="shared" si="0"/>
        <v>0</v>
      </c>
      <c r="G39" s="267">
        <f t="shared" si="1"/>
        <v>0</v>
      </c>
      <c r="H39" s="267" t="str">
        <f t="shared" si="2"/>
        <v/>
      </c>
    </row>
    <row r="40" spans="1:8">
      <c r="A40" s="83">
        <f t="shared" si="3"/>
        <v>0</v>
      </c>
      <c r="B40" s="266">
        <f t="shared" si="4"/>
        <v>0</v>
      </c>
      <c r="C40" s="350">
        <f t="shared" si="5"/>
        <v>0</v>
      </c>
      <c r="D40" s="350"/>
      <c r="E40" s="350"/>
      <c r="F40" s="267">
        <f t="shared" si="0"/>
        <v>0</v>
      </c>
      <c r="G40" s="267">
        <f t="shared" si="1"/>
        <v>0</v>
      </c>
      <c r="H40" s="267" t="str">
        <f t="shared" si="2"/>
        <v/>
      </c>
    </row>
    <row r="41" spans="1:8">
      <c r="A41" s="83">
        <f t="shared" si="3"/>
        <v>0</v>
      </c>
      <c r="B41" s="266">
        <f t="shared" si="4"/>
        <v>0</v>
      </c>
      <c r="C41" s="350">
        <f t="shared" si="5"/>
        <v>0</v>
      </c>
      <c r="D41" s="350"/>
      <c r="E41" s="350"/>
      <c r="F41" s="267">
        <f t="shared" si="0"/>
        <v>0</v>
      </c>
      <c r="G41" s="267">
        <f t="shared" si="1"/>
        <v>0</v>
      </c>
      <c r="H41" s="267" t="str">
        <f t="shared" si="2"/>
        <v/>
      </c>
    </row>
    <row r="42" spans="1:8">
      <c r="A42" s="83">
        <f t="shared" si="3"/>
        <v>0</v>
      </c>
      <c r="B42" s="266">
        <f t="shared" si="4"/>
        <v>0</v>
      </c>
      <c r="C42" s="350">
        <f t="shared" si="5"/>
        <v>0</v>
      </c>
      <c r="D42" s="350"/>
      <c r="E42" s="350"/>
      <c r="F42" s="267">
        <f t="shared" si="0"/>
        <v>0</v>
      </c>
      <c r="G42" s="267">
        <f t="shared" si="1"/>
        <v>0</v>
      </c>
      <c r="H42" s="267" t="str">
        <f t="shared" si="2"/>
        <v/>
      </c>
    </row>
    <row r="43" spans="1:8">
      <c r="A43" s="83">
        <f t="shared" si="3"/>
        <v>0</v>
      </c>
      <c r="B43" s="266">
        <f t="shared" si="4"/>
        <v>0</v>
      </c>
      <c r="C43" s="350">
        <f t="shared" si="5"/>
        <v>0</v>
      </c>
      <c r="D43" s="350"/>
      <c r="E43" s="350"/>
      <c r="F43" s="267">
        <f t="shared" si="0"/>
        <v>0</v>
      </c>
      <c r="G43" s="267">
        <f t="shared" si="1"/>
        <v>0</v>
      </c>
      <c r="H43" s="267" t="str">
        <f t="shared" si="2"/>
        <v/>
      </c>
    </row>
    <row r="44" spans="1:8">
      <c r="A44" s="83">
        <f t="shared" si="3"/>
        <v>0</v>
      </c>
      <c r="B44" s="266">
        <f t="shared" si="4"/>
        <v>0</v>
      </c>
      <c r="C44" s="350">
        <f t="shared" si="5"/>
        <v>0</v>
      </c>
      <c r="D44" s="350"/>
      <c r="E44" s="350"/>
      <c r="F44" s="267">
        <f t="shared" si="0"/>
        <v>0</v>
      </c>
      <c r="G44" s="267">
        <f t="shared" si="1"/>
        <v>0</v>
      </c>
      <c r="H44" s="267" t="str">
        <f t="shared" si="2"/>
        <v/>
      </c>
    </row>
    <row r="45" spans="1:8">
      <c r="A45" s="83">
        <f t="shared" si="3"/>
        <v>0</v>
      </c>
      <c r="B45" s="266">
        <f t="shared" si="4"/>
        <v>0</v>
      </c>
      <c r="C45" s="350">
        <f t="shared" si="5"/>
        <v>0</v>
      </c>
      <c r="D45" s="350"/>
      <c r="E45" s="350"/>
      <c r="F45" s="267">
        <f t="shared" si="0"/>
        <v>0</v>
      </c>
      <c r="G45" s="267">
        <f t="shared" si="1"/>
        <v>0</v>
      </c>
      <c r="H45" s="267" t="str">
        <f t="shared" si="2"/>
        <v/>
      </c>
    </row>
    <row r="46" spans="1:8">
      <c r="A46" s="83">
        <f t="shared" si="3"/>
        <v>0</v>
      </c>
      <c r="B46" s="266">
        <f t="shared" si="4"/>
        <v>0</v>
      </c>
      <c r="C46" s="350">
        <f t="shared" si="5"/>
        <v>0</v>
      </c>
      <c r="D46" s="350"/>
      <c r="E46" s="350"/>
      <c r="F46" s="267">
        <f t="shared" si="0"/>
        <v>0</v>
      </c>
      <c r="G46" s="267">
        <f t="shared" si="1"/>
        <v>0</v>
      </c>
      <c r="H46" s="267" t="str">
        <f t="shared" si="2"/>
        <v/>
      </c>
    </row>
    <row r="47" spans="1:8">
      <c r="A47" s="83">
        <f t="shared" si="3"/>
        <v>0</v>
      </c>
      <c r="B47" s="266">
        <f t="shared" si="4"/>
        <v>0</v>
      </c>
      <c r="C47" s="350">
        <f t="shared" si="5"/>
        <v>0</v>
      </c>
      <c r="D47" s="350"/>
      <c r="E47" s="350"/>
      <c r="F47" s="267">
        <f t="shared" si="0"/>
        <v>0</v>
      </c>
      <c r="G47" s="267">
        <f t="shared" si="1"/>
        <v>0</v>
      </c>
      <c r="H47" s="267" t="str">
        <f t="shared" si="2"/>
        <v/>
      </c>
    </row>
    <row r="48" spans="1:8">
      <c r="A48" s="83">
        <f t="shared" si="3"/>
        <v>0</v>
      </c>
      <c r="B48" s="266">
        <f t="shared" si="4"/>
        <v>0</v>
      </c>
      <c r="C48" s="350">
        <f t="shared" si="5"/>
        <v>0</v>
      </c>
      <c r="D48" s="350"/>
      <c r="E48" s="350"/>
      <c r="F48" s="267">
        <f t="shared" si="0"/>
        <v>0</v>
      </c>
      <c r="G48" s="267">
        <f t="shared" si="1"/>
        <v>0</v>
      </c>
      <c r="H48" s="267" t="str">
        <f t="shared" si="2"/>
        <v/>
      </c>
    </row>
    <row r="49" spans="1:8">
      <c r="A49" s="83">
        <f t="shared" si="3"/>
        <v>0</v>
      </c>
      <c r="B49" s="266">
        <f t="shared" si="4"/>
        <v>0</v>
      </c>
      <c r="C49" s="350">
        <f t="shared" si="5"/>
        <v>0</v>
      </c>
      <c r="D49" s="350"/>
      <c r="E49" s="350"/>
      <c r="F49" s="267">
        <f t="shared" si="0"/>
        <v>0</v>
      </c>
      <c r="G49" s="267">
        <f t="shared" si="1"/>
        <v>0</v>
      </c>
      <c r="H49" s="267" t="str">
        <f t="shared" si="2"/>
        <v/>
      </c>
    </row>
    <row r="50" spans="1:8">
      <c r="A50" s="83">
        <f t="shared" si="3"/>
        <v>0</v>
      </c>
      <c r="B50" s="266">
        <f t="shared" si="4"/>
        <v>0</v>
      </c>
      <c r="C50" s="350">
        <f t="shared" si="5"/>
        <v>0</v>
      </c>
      <c r="D50" s="350"/>
      <c r="E50" s="350"/>
      <c r="F50" s="267">
        <f t="shared" si="0"/>
        <v>0</v>
      </c>
      <c r="G50" s="267">
        <f t="shared" si="1"/>
        <v>0</v>
      </c>
      <c r="H50" s="267" t="str">
        <f t="shared" si="2"/>
        <v/>
      </c>
    </row>
    <row r="51" spans="1:8">
      <c r="A51" s="83">
        <f t="shared" si="3"/>
        <v>0</v>
      </c>
      <c r="B51" s="266">
        <f t="shared" si="4"/>
        <v>0</v>
      </c>
      <c r="C51" s="350">
        <f t="shared" si="5"/>
        <v>0</v>
      </c>
      <c r="D51" s="350"/>
      <c r="E51" s="350"/>
      <c r="F51" s="267">
        <f t="shared" si="0"/>
        <v>0</v>
      </c>
      <c r="G51" s="267">
        <f t="shared" si="1"/>
        <v>0</v>
      </c>
      <c r="H51" s="267" t="str">
        <f t="shared" si="2"/>
        <v/>
      </c>
    </row>
    <row r="52" spans="1:8">
      <c r="A52" s="83">
        <f t="shared" si="3"/>
        <v>0</v>
      </c>
      <c r="B52" s="266">
        <f t="shared" si="4"/>
        <v>0</v>
      </c>
      <c r="C52" s="350">
        <f t="shared" si="5"/>
        <v>0</v>
      </c>
      <c r="D52" s="350"/>
      <c r="E52" s="350"/>
      <c r="F52" s="267">
        <f t="shared" si="0"/>
        <v>0</v>
      </c>
      <c r="G52" s="267">
        <f t="shared" si="1"/>
        <v>0</v>
      </c>
      <c r="H52" s="267" t="str">
        <f t="shared" si="2"/>
        <v/>
      </c>
    </row>
    <row r="53" spans="1:8">
      <c r="A53" s="83">
        <f t="shared" si="3"/>
        <v>0</v>
      </c>
      <c r="B53" s="266">
        <f t="shared" si="4"/>
        <v>0</v>
      </c>
      <c r="C53" s="350">
        <f t="shared" si="5"/>
        <v>0</v>
      </c>
      <c r="D53" s="350"/>
      <c r="E53" s="350"/>
      <c r="F53" s="267">
        <f t="shared" si="0"/>
        <v>0</v>
      </c>
      <c r="G53" s="267">
        <f t="shared" si="1"/>
        <v>0</v>
      </c>
      <c r="H53" s="267" t="str">
        <f t="shared" si="2"/>
        <v/>
      </c>
    </row>
    <row r="54" spans="1:8">
      <c r="A54" s="83">
        <f t="shared" si="3"/>
        <v>0</v>
      </c>
      <c r="B54" s="266">
        <f t="shared" si="4"/>
        <v>0</v>
      </c>
      <c r="C54" s="350">
        <f t="shared" si="5"/>
        <v>0</v>
      </c>
      <c r="D54" s="350"/>
      <c r="E54" s="350"/>
      <c r="F54" s="267">
        <f t="shared" si="0"/>
        <v>0</v>
      </c>
      <c r="G54" s="267">
        <f t="shared" si="1"/>
        <v>0</v>
      </c>
      <c r="H54" s="267" t="str">
        <f t="shared" si="2"/>
        <v/>
      </c>
    </row>
    <row r="55" spans="1:8">
      <c r="A55" s="83">
        <f t="shared" si="3"/>
        <v>0</v>
      </c>
      <c r="B55" s="266">
        <f t="shared" si="4"/>
        <v>0</v>
      </c>
      <c r="C55" s="350">
        <f t="shared" si="5"/>
        <v>0</v>
      </c>
      <c r="D55" s="350"/>
      <c r="E55" s="350"/>
      <c r="F55" s="267">
        <f t="shared" si="0"/>
        <v>0</v>
      </c>
      <c r="G55" s="267">
        <f t="shared" si="1"/>
        <v>0</v>
      </c>
      <c r="H55" s="267" t="str">
        <f t="shared" si="2"/>
        <v/>
      </c>
    </row>
    <row r="56" spans="1:8">
      <c r="A56" s="83">
        <f t="shared" si="3"/>
        <v>0</v>
      </c>
      <c r="B56" s="266">
        <f t="shared" si="4"/>
        <v>0</v>
      </c>
      <c r="C56" s="350">
        <f t="shared" si="5"/>
        <v>0</v>
      </c>
      <c r="D56" s="350"/>
      <c r="E56" s="350"/>
      <c r="F56" s="267">
        <f t="shared" si="0"/>
        <v>0</v>
      </c>
      <c r="G56" s="267">
        <f t="shared" si="1"/>
        <v>0</v>
      </c>
      <c r="H56" s="267" t="str">
        <f t="shared" si="2"/>
        <v/>
      </c>
    </row>
    <row r="57" spans="1:8">
      <c r="A57" s="83">
        <f t="shared" si="3"/>
        <v>0</v>
      </c>
      <c r="B57" s="266">
        <f t="shared" si="4"/>
        <v>0</v>
      </c>
      <c r="C57" s="350">
        <f t="shared" si="5"/>
        <v>0</v>
      </c>
      <c r="D57" s="350"/>
      <c r="E57" s="350"/>
      <c r="F57" s="267">
        <f t="shared" si="0"/>
        <v>0</v>
      </c>
      <c r="G57" s="267">
        <f t="shared" si="1"/>
        <v>0</v>
      </c>
      <c r="H57" s="267" t="str">
        <f t="shared" si="2"/>
        <v/>
      </c>
    </row>
    <row r="58" spans="1:8">
      <c r="A58" s="83">
        <f t="shared" si="3"/>
        <v>0</v>
      </c>
      <c r="B58" s="266">
        <f t="shared" si="4"/>
        <v>0</v>
      </c>
      <c r="C58" s="350">
        <f t="shared" si="5"/>
        <v>0</v>
      </c>
      <c r="D58" s="350"/>
      <c r="E58" s="350"/>
      <c r="F58" s="267">
        <f t="shared" si="0"/>
        <v>0</v>
      </c>
      <c r="G58" s="267">
        <f t="shared" si="1"/>
        <v>0</v>
      </c>
      <c r="H58" s="267" t="str">
        <f t="shared" si="2"/>
        <v/>
      </c>
    </row>
    <row r="59" spans="1:8">
      <c r="A59" s="83">
        <f t="shared" si="3"/>
        <v>0</v>
      </c>
      <c r="B59" s="266">
        <f t="shared" si="4"/>
        <v>0</v>
      </c>
      <c r="C59" s="350">
        <f t="shared" si="5"/>
        <v>0</v>
      </c>
      <c r="D59" s="350"/>
      <c r="E59" s="350"/>
      <c r="F59" s="267">
        <f t="shared" si="0"/>
        <v>0</v>
      </c>
      <c r="G59" s="267">
        <f t="shared" si="1"/>
        <v>0</v>
      </c>
      <c r="H59" s="267" t="str">
        <f t="shared" si="2"/>
        <v/>
      </c>
    </row>
    <row r="60" spans="1:8">
      <c r="A60" s="83">
        <f t="shared" si="3"/>
        <v>0</v>
      </c>
      <c r="B60" s="266">
        <f t="shared" si="4"/>
        <v>0</v>
      </c>
      <c r="C60" s="350">
        <f t="shared" si="5"/>
        <v>0</v>
      </c>
      <c r="D60" s="350"/>
      <c r="E60" s="350"/>
      <c r="F60" s="267">
        <f t="shared" si="0"/>
        <v>0</v>
      </c>
      <c r="G60" s="267">
        <f t="shared" si="1"/>
        <v>0</v>
      </c>
      <c r="H60" s="267" t="str">
        <f t="shared" si="2"/>
        <v/>
      </c>
    </row>
    <row r="61" spans="1:8">
      <c r="A61" s="83">
        <f t="shared" si="3"/>
        <v>0</v>
      </c>
      <c r="B61" s="266">
        <f t="shared" si="4"/>
        <v>0</v>
      </c>
      <c r="C61" s="350">
        <f t="shared" si="5"/>
        <v>0</v>
      </c>
      <c r="D61" s="350"/>
      <c r="E61" s="350"/>
      <c r="F61" s="267">
        <f t="shared" si="0"/>
        <v>0</v>
      </c>
      <c r="G61" s="267">
        <f t="shared" si="1"/>
        <v>0</v>
      </c>
      <c r="H61" s="267" t="str">
        <f t="shared" si="2"/>
        <v/>
      </c>
    </row>
    <row r="62" spans="1:8">
      <c r="A62" s="83">
        <f t="shared" si="3"/>
        <v>0</v>
      </c>
      <c r="B62" s="266">
        <f t="shared" si="4"/>
        <v>0</v>
      </c>
      <c r="C62" s="350">
        <f t="shared" si="5"/>
        <v>0</v>
      </c>
      <c r="D62" s="350"/>
      <c r="E62" s="350"/>
      <c r="F62" s="267">
        <f t="shared" si="0"/>
        <v>0</v>
      </c>
      <c r="G62" s="267">
        <f t="shared" si="1"/>
        <v>0</v>
      </c>
      <c r="H62" s="267" t="str">
        <f t="shared" si="2"/>
        <v/>
      </c>
    </row>
    <row r="63" spans="1:8">
      <c r="A63" s="83">
        <f t="shared" si="3"/>
        <v>0</v>
      </c>
      <c r="B63" s="266">
        <f t="shared" si="4"/>
        <v>0</v>
      </c>
      <c r="C63" s="350">
        <f t="shared" si="5"/>
        <v>0</v>
      </c>
      <c r="D63" s="350"/>
      <c r="E63" s="350"/>
      <c r="F63" s="267">
        <f t="shared" si="0"/>
        <v>0</v>
      </c>
      <c r="G63" s="267">
        <f t="shared" si="1"/>
        <v>0</v>
      </c>
      <c r="H63" s="267" t="str">
        <f t="shared" si="2"/>
        <v/>
      </c>
    </row>
    <row r="64" spans="1:8">
      <c r="A64" s="83">
        <f t="shared" si="3"/>
        <v>0</v>
      </c>
      <c r="B64" s="266">
        <f t="shared" si="4"/>
        <v>0</v>
      </c>
      <c r="C64" s="350">
        <f t="shared" si="5"/>
        <v>0</v>
      </c>
      <c r="D64" s="350"/>
      <c r="E64" s="350"/>
      <c r="F64" s="267">
        <f t="shared" si="0"/>
        <v>0</v>
      </c>
      <c r="G64" s="267">
        <f t="shared" si="1"/>
        <v>0</v>
      </c>
      <c r="H64" s="267" t="str">
        <f t="shared" si="2"/>
        <v/>
      </c>
    </row>
    <row r="65" spans="1:8">
      <c r="A65" s="83">
        <f t="shared" si="3"/>
        <v>0</v>
      </c>
      <c r="B65" s="266">
        <f t="shared" si="4"/>
        <v>0</v>
      </c>
      <c r="C65" s="350">
        <f t="shared" si="5"/>
        <v>0</v>
      </c>
      <c r="D65" s="350"/>
      <c r="E65" s="350"/>
      <c r="F65" s="267">
        <f t="shared" si="0"/>
        <v>0</v>
      </c>
      <c r="G65" s="267">
        <f t="shared" si="1"/>
        <v>0</v>
      </c>
      <c r="H65" s="267" t="str">
        <f t="shared" si="2"/>
        <v/>
      </c>
    </row>
    <row r="66" spans="1:8">
      <c r="A66" s="83">
        <f t="shared" si="3"/>
        <v>0</v>
      </c>
      <c r="B66" s="266">
        <f t="shared" si="4"/>
        <v>0</v>
      </c>
      <c r="C66" s="350">
        <f t="shared" si="5"/>
        <v>0</v>
      </c>
      <c r="D66" s="350"/>
      <c r="E66" s="350"/>
      <c r="F66" s="267">
        <f t="shared" si="0"/>
        <v>0</v>
      </c>
      <c r="G66" s="267">
        <f t="shared" si="1"/>
        <v>0</v>
      </c>
      <c r="H66" s="267" t="str">
        <f t="shared" si="2"/>
        <v/>
      </c>
    </row>
    <row r="67" spans="1:8">
      <c r="A67" s="83">
        <f t="shared" si="3"/>
        <v>0</v>
      </c>
      <c r="B67" s="266">
        <f t="shared" si="4"/>
        <v>0</v>
      </c>
      <c r="C67" s="350">
        <f t="shared" si="5"/>
        <v>0</v>
      </c>
      <c r="D67" s="350"/>
      <c r="E67" s="350"/>
      <c r="F67" s="267">
        <f t="shared" si="0"/>
        <v>0</v>
      </c>
      <c r="G67" s="267">
        <f t="shared" si="1"/>
        <v>0</v>
      </c>
      <c r="H67" s="267" t="str">
        <f t="shared" si="2"/>
        <v/>
      </c>
    </row>
    <row r="68" spans="1:8">
      <c r="A68" s="83">
        <f t="shared" si="3"/>
        <v>0</v>
      </c>
      <c r="B68" s="266">
        <f t="shared" si="4"/>
        <v>0</v>
      </c>
      <c r="C68" s="350">
        <f t="shared" si="5"/>
        <v>0</v>
      </c>
      <c r="D68" s="350"/>
      <c r="E68" s="350"/>
      <c r="F68" s="267">
        <f t="shared" si="0"/>
        <v>0</v>
      </c>
      <c r="G68" s="267">
        <f t="shared" si="1"/>
        <v>0</v>
      </c>
      <c r="H68" s="267" t="str">
        <f t="shared" si="2"/>
        <v/>
      </c>
    </row>
    <row r="69" spans="1:8">
      <c r="A69" s="83">
        <f t="shared" si="3"/>
        <v>0</v>
      </c>
      <c r="B69" s="266">
        <f t="shared" si="4"/>
        <v>0</v>
      </c>
      <c r="C69" s="350">
        <f t="shared" si="5"/>
        <v>0</v>
      </c>
      <c r="D69" s="350"/>
      <c r="E69" s="350"/>
      <c r="F69" s="267">
        <f t="shared" si="0"/>
        <v>0</v>
      </c>
      <c r="G69" s="267">
        <f t="shared" si="1"/>
        <v>0</v>
      </c>
      <c r="H69" s="267" t="str">
        <f t="shared" si="2"/>
        <v/>
      </c>
    </row>
    <row r="70" spans="1:8">
      <c r="A70" s="83">
        <f t="shared" si="3"/>
        <v>0</v>
      </c>
      <c r="B70" s="266">
        <f t="shared" si="4"/>
        <v>0</v>
      </c>
      <c r="C70" s="350">
        <f t="shared" si="5"/>
        <v>0</v>
      </c>
      <c r="D70" s="350"/>
      <c r="E70" s="350"/>
      <c r="F70" s="267">
        <f t="shared" si="0"/>
        <v>0</v>
      </c>
      <c r="G70" s="267">
        <f t="shared" si="1"/>
        <v>0</v>
      </c>
      <c r="H70" s="267" t="str">
        <f t="shared" si="2"/>
        <v/>
      </c>
    </row>
    <row r="71" spans="1:8">
      <c r="A71" s="83">
        <f t="shared" si="3"/>
        <v>0</v>
      </c>
      <c r="B71" s="266">
        <f t="shared" si="4"/>
        <v>0</v>
      </c>
      <c r="C71" s="350">
        <f t="shared" si="5"/>
        <v>0</v>
      </c>
      <c r="D71" s="350"/>
      <c r="E71" s="350"/>
      <c r="F71" s="267">
        <f t="shared" si="0"/>
        <v>0</v>
      </c>
      <c r="G71" s="267">
        <f t="shared" si="1"/>
        <v>0</v>
      </c>
      <c r="H71" s="267" t="str">
        <f t="shared" si="2"/>
        <v/>
      </c>
    </row>
    <row r="72" spans="1:8">
      <c r="A72" s="83">
        <f t="shared" si="3"/>
        <v>0</v>
      </c>
      <c r="B72" s="266">
        <f t="shared" si="4"/>
        <v>0</v>
      </c>
      <c r="C72" s="350">
        <f t="shared" si="5"/>
        <v>0</v>
      </c>
      <c r="D72" s="350"/>
      <c r="E72" s="350"/>
      <c r="F72" s="267">
        <f t="shared" ref="F72:F135" si="6">IF(ROW()-7&lt;=筆數,VLOOKUP(ROW()-7,日記表,11,FALSE),0)</f>
        <v>0</v>
      </c>
      <c r="G72" s="267">
        <f t="shared" ref="G72:G135" si="7">IF(ROW()-7&lt;=筆數,VLOOKUP(ROW()-7,日記表,12,FALSE),0)</f>
        <v>0</v>
      </c>
      <c r="H72" s="267" t="str">
        <f t="shared" ref="H72:H135" si="8">IF(A72=0,"",IF(DC="借",H71+F72-G72,H71+G72-F72))</f>
        <v/>
      </c>
    </row>
    <row r="73" spans="1:8">
      <c r="A73" s="83">
        <f t="shared" ref="A73:A136" si="9">IF(ROW()-7&lt;=筆數,VLOOKUP(ROW()-7,日記表,3,FALSE),0)</f>
        <v>0</v>
      </c>
      <c r="B73" s="266">
        <f t="shared" ref="B73:B136" si="10">IF(ROW()-7&lt;=筆數,VLOOKUP(ROW()-7,日記表,4,FALSE),0)</f>
        <v>0</v>
      </c>
      <c r="C73" s="350">
        <f t="shared" ref="C73:C136" si="11">IF(ROW()-7&lt;=筆數,VLOOKUP(ROW()-7,日記表,10,FALSE),0)</f>
        <v>0</v>
      </c>
      <c r="D73" s="350"/>
      <c r="E73" s="350"/>
      <c r="F73" s="267">
        <f t="shared" si="6"/>
        <v>0</v>
      </c>
      <c r="G73" s="267">
        <f t="shared" si="7"/>
        <v>0</v>
      </c>
      <c r="H73" s="267" t="str">
        <f t="shared" si="8"/>
        <v/>
      </c>
    </row>
    <row r="74" spans="1:8">
      <c r="A74" s="83">
        <f t="shared" si="9"/>
        <v>0</v>
      </c>
      <c r="B74" s="266">
        <f t="shared" si="10"/>
        <v>0</v>
      </c>
      <c r="C74" s="350">
        <f t="shared" si="11"/>
        <v>0</v>
      </c>
      <c r="D74" s="350"/>
      <c r="E74" s="350"/>
      <c r="F74" s="267">
        <f t="shared" si="6"/>
        <v>0</v>
      </c>
      <c r="G74" s="267">
        <f t="shared" si="7"/>
        <v>0</v>
      </c>
      <c r="H74" s="267" t="str">
        <f t="shared" si="8"/>
        <v/>
      </c>
    </row>
    <row r="75" spans="1:8">
      <c r="A75" s="83">
        <f t="shared" si="9"/>
        <v>0</v>
      </c>
      <c r="B75" s="266">
        <f t="shared" si="10"/>
        <v>0</v>
      </c>
      <c r="C75" s="350">
        <f t="shared" si="11"/>
        <v>0</v>
      </c>
      <c r="D75" s="350"/>
      <c r="E75" s="350"/>
      <c r="F75" s="267">
        <f t="shared" si="6"/>
        <v>0</v>
      </c>
      <c r="G75" s="267">
        <f t="shared" si="7"/>
        <v>0</v>
      </c>
      <c r="H75" s="267" t="str">
        <f t="shared" si="8"/>
        <v/>
      </c>
    </row>
    <row r="76" spans="1:8">
      <c r="A76" s="83">
        <f t="shared" si="9"/>
        <v>0</v>
      </c>
      <c r="B76" s="266">
        <f t="shared" si="10"/>
        <v>0</v>
      </c>
      <c r="C76" s="350">
        <f t="shared" si="11"/>
        <v>0</v>
      </c>
      <c r="D76" s="350"/>
      <c r="E76" s="350"/>
      <c r="F76" s="267">
        <f t="shared" si="6"/>
        <v>0</v>
      </c>
      <c r="G76" s="267">
        <f t="shared" si="7"/>
        <v>0</v>
      </c>
      <c r="H76" s="267" t="str">
        <f t="shared" si="8"/>
        <v/>
      </c>
    </row>
    <row r="77" spans="1:8">
      <c r="A77" s="83">
        <f t="shared" si="9"/>
        <v>0</v>
      </c>
      <c r="B77" s="266">
        <f t="shared" si="10"/>
        <v>0</v>
      </c>
      <c r="C77" s="350">
        <f t="shared" si="11"/>
        <v>0</v>
      </c>
      <c r="D77" s="350"/>
      <c r="E77" s="350"/>
      <c r="F77" s="267">
        <f t="shared" si="6"/>
        <v>0</v>
      </c>
      <c r="G77" s="267">
        <f t="shared" si="7"/>
        <v>0</v>
      </c>
      <c r="H77" s="267" t="str">
        <f t="shared" si="8"/>
        <v/>
      </c>
    </row>
    <row r="78" spans="1:8">
      <c r="A78" s="83">
        <f t="shared" si="9"/>
        <v>0</v>
      </c>
      <c r="B78" s="266">
        <f t="shared" si="10"/>
        <v>0</v>
      </c>
      <c r="C78" s="350">
        <f t="shared" si="11"/>
        <v>0</v>
      </c>
      <c r="D78" s="350"/>
      <c r="E78" s="350"/>
      <c r="F78" s="267">
        <f t="shared" si="6"/>
        <v>0</v>
      </c>
      <c r="G78" s="267">
        <f t="shared" si="7"/>
        <v>0</v>
      </c>
      <c r="H78" s="267" t="str">
        <f t="shared" si="8"/>
        <v/>
      </c>
    </row>
    <row r="79" spans="1:8">
      <c r="A79" s="83">
        <f t="shared" si="9"/>
        <v>0</v>
      </c>
      <c r="B79" s="266">
        <f t="shared" si="10"/>
        <v>0</v>
      </c>
      <c r="C79" s="350">
        <f t="shared" si="11"/>
        <v>0</v>
      </c>
      <c r="D79" s="350"/>
      <c r="E79" s="350"/>
      <c r="F79" s="267">
        <f t="shared" si="6"/>
        <v>0</v>
      </c>
      <c r="G79" s="267">
        <f t="shared" si="7"/>
        <v>0</v>
      </c>
      <c r="H79" s="267" t="str">
        <f t="shared" si="8"/>
        <v/>
      </c>
    </row>
    <row r="80" spans="1:8">
      <c r="A80" s="83">
        <f t="shared" si="9"/>
        <v>0</v>
      </c>
      <c r="B80" s="266">
        <f t="shared" si="10"/>
        <v>0</v>
      </c>
      <c r="C80" s="350">
        <f t="shared" si="11"/>
        <v>0</v>
      </c>
      <c r="D80" s="350"/>
      <c r="E80" s="350"/>
      <c r="F80" s="267">
        <f t="shared" si="6"/>
        <v>0</v>
      </c>
      <c r="G80" s="267">
        <f t="shared" si="7"/>
        <v>0</v>
      </c>
      <c r="H80" s="267" t="str">
        <f t="shared" si="8"/>
        <v/>
      </c>
    </row>
    <row r="81" spans="1:8">
      <c r="A81" s="83">
        <f t="shared" si="9"/>
        <v>0</v>
      </c>
      <c r="B81" s="266">
        <f t="shared" si="10"/>
        <v>0</v>
      </c>
      <c r="C81" s="350">
        <f t="shared" si="11"/>
        <v>0</v>
      </c>
      <c r="D81" s="350"/>
      <c r="E81" s="350"/>
      <c r="F81" s="267">
        <f t="shared" si="6"/>
        <v>0</v>
      </c>
      <c r="G81" s="267">
        <f t="shared" si="7"/>
        <v>0</v>
      </c>
      <c r="H81" s="267" t="str">
        <f t="shared" si="8"/>
        <v/>
      </c>
    </row>
    <row r="82" spans="1:8">
      <c r="A82" s="83">
        <f t="shared" si="9"/>
        <v>0</v>
      </c>
      <c r="B82" s="266">
        <f t="shared" si="10"/>
        <v>0</v>
      </c>
      <c r="C82" s="350">
        <f t="shared" si="11"/>
        <v>0</v>
      </c>
      <c r="D82" s="350"/>
      <c r="E82" s="350"/>
      <c r="F82" s="267">
        <f t="shared" si="6"/>
        <v>0</v>
      </c>
      <c r="G82" s="267">
        <f t="shared" si="7"/>
        <v>0</v>
      </c>
      <c r="H82" s="267" t="str">
        <f t="shared" si="8"/>
        <v/>
      </c>
    </row>
    <row r="83" spans="1:8">
      <c r="A83" s="83">
        <f t="shared" si="9"/>
        <v>0</v>
      </c>
      <c r="B83" s="266">
        <f t="shared" si="10"/>
        <v>0</v>
      </c>
      <c r="C83" s="350">
        <f t="shared" si="11"/>
        <v>0</v>
      </c>
      <c r="D83" s="350"/>
      <c r="E83" s="350"/>
      <c r="F83" s="267">
        <f t="shared" si="6"/>
        <v>0</v>
      </c>
      <c r="G83" s="267">
        <f t="shared" si="7"/>
        <v>0</v>
      </c>
      <c r="H83" s="267" t="str">
        <f t="shared" si="8"/>
        <v/>
      </c>
    </row>
    <row r="84" spans="1:8">
      <c r="A84" s="83">
        <f t="shared" si="9"/>
        <v>0</v>
      </c>
      <c r="B84" s="266">
        <f t="shared" si="10"/>
        <v>0</v>
      </c>
      <c r="C84" s="350">
        <f t="shared" si="11"/>
        <v>0</v>
      </c>
      <c r="D84" s="350"/>
      <c r="E84" s="350"/>
      <c r="F84" s="267">
        <f t="shared" si="6"/>
        <v>0</v>
      </c>
      <c r="G84" s="267">
        <f t="shared" si="7"/>
        <v>0</v>
      </c>
      <c r="H84" s="267" t="str">
        <f t="shared" si="8"/>
        <v/>
      </c>
    </row>
    <row r="85" spans="1:8">
      <c r="A85" s="83">
        <f t="shared" si="9"/>
        <v>0</v>
      </c>
      <c r="B85" s="266">
        <f t="shared" si="10"/>
        <v>0</v>
      </c>
      <c r="C85" s="350">
        <f t="shared" si="11"/>
        <v>0</v>
      </c>
      <c r="D85" s="350"/>
      <c r="E85" s="350"/>
      <c r="F85" s="267">
        <f t="shared" si="6"/>
        <v>0</v>
      </c>
      <c r="G85" s="267">
        <f t="shared" si="7"/>
        <v>0</v>
      </c>
      <c r="H85" s="267" t="str">
        <f t="shared" si="8"/>
        <v/>
      </c>
    </row>
    <row r="86" spans="1:8">
      <c r="A86" s="83">
        <f t="shared" si="9"/>
        <v>0</v>
      </c>
      <c r="B86" s="266">
        <f t="shared" si="10"/>
        <v>0</v>
      </c>
      <c r="C86" s="350">
        <f t="shared" si="11"/>
        <v>0</v>
      </c>
      <c r="D86" s="350"/>
      <c r="E86" s="350"/>
      <c r="F86" s="267">
        <f t="shared" si="6"/>
        <v>0</v>
      </c>
      <c r="G86" s="267">
        <f t="shared" si="7"/>
        <v>0</v>
      </c>
      <c r="H86" s="267" t="str">
        <f t="shared" si="8"/>
        <v/>
      </c>
    </row>
    <row r="87" spans="1:8">
      <c r="A87" s="83">
        <f t="shared" si="9"/>
        <v>0</v>
      </c>
      <c r="B87" s="266">
        <f t="shared" si="10"/>
        <v>0</v>
      </c>
      <c r="C87" s="350">
        <f t="shared" si="11"/>
        <v>0</v>
      </c>
      <c r="D87" s="350"/>
      <c r="E87" s="350"/>
      <c r="F87" s="267">
        <f t="shared" si="6"/>
        <v>0</v>
      </c>
      <c r="G87" s="267">
        <f t="shared" si="7"/>
        <v>0</v>
      </c>
      <c r="H87" s="267" t="str">
        <f t="shared" si="8"/>
        <v/>
      </c>
    </row>
    <row r="88" spans="1:8">
      <c r="A88" s="83">
        <f t="shared" si="9"/>
        <v>0</v>
      </c>
      <c r="B88" s="266">
        <f t="shared" si="10"/>
        <v>0</v>
      </c>
      <c r="C88" s="350">
        <f t="shared" si="11"/>
        <v>0</v>
      </c>
      <c r="D88" s="350"/>
      <c r="E88" s="350"/>
      <c r="F88" s="267">
        <f t="shared" si="6"/>
        <v>0</v>
      </c>
      <c r="G88" s="267">
        <f t="shared" si="7"/>
        <v>0</v>
      </c>
      <c r="H88" s="267" t="str">
        <f t="shared" si="8"/>
        <v/>
      </c>
    </row>
    <row r="89" spans="1:8">
      <c r="A89" s="83">
        <f t="shared" si="9"/>
        <v>0</v>
      </c>
      <c r="B89" s="266">
        <f t="shared" si="10"/>
        <v>0</v>
      </c>
      <c r="C89" s="350">
        <f t="shared" si="11"/>
        <v>0</v>
      </c>
      <c r="D89" s="350"/>
      <c r="E89" s="350"/>
      <c r="F89" s="267">
        <f t="shared" si="6"/>
        <v>0</v>
      </c>
      <c r="G89" s="267">
        <f t="shared" si="7"/>
        <v>0</v>
      </c>
      <c r="H89" s="267" t="str">
        <f t="shared" si="8"/>
        <v/>
      </c>
    </row>
    <row r="90" spans="1:8">
      <c r="A90" s="83">
        <f t="shared" si="9"/>
        <v>0</v>
      </c>
      <c r="B90" s="266">
        <f t="shared" si="10"/>
        <v>0</v>
      </c>
      <c r="C90" s="350">
        <f t="shared" si="11"/>
        <v>0</v>
      </c>
      <c r="D90" s="350"/>
      <c r="E90" s="350"/>
      <c r="F90" s="267">
        <f t="shared" si="6"/>
        <v>0</v>
      </c>
      <c r="G90" s="267">
        <f t="shared" si="7"/>
        <v>0</v>
      </c>
      <c r="H90" s="267" t="str">
        <f t="shared" si="8"/>
        <v/>
      </c>
    </row>
    <row r="91" spans="1:8">
      <c r="A91" s="83">
        <f t="shared" si="9"/>
        <v>0</v>
      </c>
      <c r="B91" s="266">
        <f t="shared" si="10"/>
        <v>0</v>
      </c>
      <c r="C91" s="350">
        <f t="shared" si="11"/>
        <v>0</v>
      </c>
      <c r="D91" s="350"/>
      <c r="E91" s="350"/>
      <c r="F91" s="267">
        <f t="shared" si="6"/>
        <v>0</v>
      </c>
      <c r="G91" s="267">
        <f t="shared" si="7"/>
        <v>0</v>
      </c>
      <c r="H91" s="267" t="str">
        <f t="shared" si="8"/>
        <v/>
      </c>
    </row>
    <row r="92" spans="1:8">
      <c r="A92" s="83">
        <f t="shared" si="9"/>
        <v>0</v>
      </c>
      <c r="B92" s="266">
        <f t="shared" si="10"/>
        <v>0</v>
      </c>
      <c r="C92" s="350">
        <f t="shared" si="11"/>
        <v>0</v>
      </c>
      <c r="D92" s="350"/>
      <c r="E92" s="350"/>
      <c r="F92" s="267">
        <f t="shared" si="6"/>
        <v>0</v>
      </c>
      <c r="G92" s="267">
        <f t="shared" si="7"/>
        <v>0</v>
      </c>
      <c r="H92" s="267" t="str">
        <f t="shared" si="8"/>
        <v/>
      </c>
    </row>
    <row r="93" spans="1:8">
      <c r="A93" s="83">
        <f t="shared" si="9"/>
        <v>0</v>
      </c>
      <c r="B93" s="266">
        <f t="shared" si="10"/>
        <v>0</v>
      </c>
      <c r="C93" s="350">
        <f t="shared" si="11"/>
        <v>0</v>
      </c>
      <c r="D93" s="350"/>
      <c r="E93" s="350"/>
      <c r="F93" s="267">
        <f t="shared" si="6"/>
        <v>0</v>
      </c>
      <c r="G93" s="267">
        <f t="shared" si="7"/>
        <v>0</v>
      </c>
      <c r="H93" s="267" t="str">
        <f t="shared" si="8"/>
        <v/>
      </c>
    </row>
    <row r="94" spans="1:8">
      <c r="A94" s="83">
        <f t="shared" si="9"/>
        <v>0</v>
      </c>
      <c r="B94" s="266">
        <f t="shared" si="10"/>
        <v>0</v>
      </c>
      <c r="C94" s="350">
        <f t="shared" si="11"/>
        <v>0</v>
      </c>
      <c r="D94" s="350"/>
      <c r="E94" s="350"/>
      <c r="F94" s="267">
        <f t="shared" si="6"/>
        <v>0</v>
      </c>
      <c r="G94" s="267">
        <f t="shared" si="7"/>
        <v>0</v>
      </c>
      <c r="H94" s="267" t="str">
        <f t="shared" si="8"/>
        <v/>
      </c>
    </row>
    <row r="95" spans="1:8">
      <c r="A95" s="83">
        <f t="shared" si="9"/>
        <v>0</v>
      </c>
      <c r="B95" s="266">
        <f t="shared" si="10"/>
        <v>0</v>
      </c>
      <c r="C95" s="350">
        <f t="shared" si="11"/>
        <v>0</v>
      </c>
      <c r="D95" s="350"/>
      <c r="E95" s="350"/>
      <c r="F95" s="267">
        <f t="shared" si="6"/>
        <v>0</v>
      </c>
      <c r="G95" s="267">
        <f t="shared" si="7"/>
        <v>0</v>
      </c>
      <c r="H95" s="267" t="str">
        <f t="shared" si="8"/>
        <v/>
      </c>
    </row>
    <row r="96" spans="1:8">
      <c r="A96" s="83">
        <f t="shared" si="9"/>
        <v>0</v>
      </c>
      <c r="B96" s="266">
        <f t="shared" si="10"/>
        <v>0</v>
      </c>
      <c r="C96" s="350">
        <f t="shared" si="11"/>
        <v>0</v>
      </c>
      <c r="D96" s="350"/>
      <c r="E96" s="350"/>
      <c r="F96" s="267">
        <f t="shared" si="6"/>
        <v>0</v>
      </c>
      <c r="G96" s="267">
        <f t="shared" si="7"/>
        <v>0</v>
      </c>
      <c r="H96" s="267" t="str">
        <f t="shared" si="8"/>
        <v/>
      </c>
    </row>
    <row r="97" spans="1:8">
      <c r="A97" s="83">
        <f t="shared" si="9"/>
        <v>0</v>
      </c>
      <c r="B97" s="266">
        <f t="shared" si="10"/>
        <v>0</v>
      </c>
      <c r="C97" s="350">
        <f t="shared" si="11"/>
        <v>0</v>
      </c>
      <c r="D97" s="350"/>
      <c r="E97" s="350"/>
      <c r="F97" s="267">
        <f t="shared" si="6"/>
        <v>0</v>
      </c>
      <c r="G97" s="267">
        <f t="shared" si="7"/>
        <v>0</v>
      </c>
      <c r="H97" s="267" t="str">
        <f t="shared" si="8"/>
        <v/>
      </c>
    </row>
    <row r="98" spans="1:8">
      <c r="A98" s="83">
        <f t="shared" si="9"/>
        <v>0</v>
      </c>
      <c r="B98" s="266">
        <f t="shared" si="10"/>
        <v>0</v>
      </c>
      <c r="C98" s="350">
        <f t="shared" si="11"/>
        <v>0</v>
      </c>
      <c r="D98" s="350"/>
      <c r="E98" s="350"/>
      <c r="F98" s="267">
        <f t="shared" si="6"/>
        <v>0</v>
      </c>
      <c r="G98" s="267">
        <f t="shared" si="7"/>
        <v>0</v>
      </c>
      <c r="H98" s="267" t="str">
        <f t="shared" si="8"/>
        <v/>
      </c>
    </row>
    <row r="99" spans="1:8">
      <c r="A99" s="83">
        <f t="shared" si="9"/>
        <v>0</v>
      </c>
      <c r="B99" s="266">
        <f t="shared" si="10"/>
        <v>0</v>
      </c>
      <c r="C99" s="350">
        <f t="shared" si="11"/>
        <v>0</v>
      </c>
      <c r="D99" s="350"/>
      <c r="E99" s="350"/>
      <c r="F99" s="267">
        <f t="shared" si="6"/>
        <v>0</v>
      </c>
      <c r="G99" s="267">
        <f t="shared" si="7"/>
        <v>0</v>
      </c>
      <c r="H99" s="267" t="str">
        <f t="shared" si="8"/>
        <v/>
      </c>
    </row>
    <row r="100" spans="1:8">
      <c r="A100" s="83">
        <f t="shared" si="9"/>
        <v>0</v>
      </c>
      <c r="B100" s="266">
        <f t="shared" si="10"/>
        <v>0</v>
      </c>
      <c r="C100" s="350">
        <f t="shared" si="11"/>
        <v>0</v>
      </c>
      <c r="D100" s="350"/>
      <c r="E100" s="350"/>
      <c r="F100" s="267">
        <f t="shared" si="6"/>
        <v>0</v>
      </c>
      <c r="G100" s="267">
        <f t="shared" si="7"/>
        <v>0</v>
      </c>
      <c r="H100" s="267" t="str">
        <f t="shared" si="8"/>
        <v/>
      </c>
    </row>
    <row r="101" spans="1:8">
      <c r="A101" s="83">
        <f t="shared" si="9"/>
        <v>0</v>
      </c>
      <c r="B101" s="266">
        <f t="shared" si="10"/>
        <v>0</v>
      </c>
      <c r="C101" s="350">
        <f t="shared" si="11"/>
        <v>0</v>
      </c>
      <c r="D101" s="350"/>
      <c r="E101" s="350"/>
      <c r="F101" s="267">
        <f t="shared" si="6"/>
        <v>0</v>
      </c>
      <c r="G101" s="267">
        <f t="shared" si="7"/>
        <v>0</v>
      </c>
      <c r="H101" s="267" t="str">
        <f t="shared" si="8"/>
        <v/>
      </c>
    </row>
    <row r="102" spans="1:8">
      <c r="A102" s="83">
        <f t="shared" si="9"/>
        <v>0</v>
      </c>
      <c r="B102" s="266">
        <f t="shared" si="10"/>
        <v>0</v>
      </c>
      <c r="C102" s="350">
        <f t="shared" si="11"/>
        <v>0</v>
      </c>
      <c r="D102" s="350"/>
      <c r="E102" s="350"/>
      <c r="F102" s="267">
        <f t="shared" si="6"/>
        <v>0</v>
      </c>
      <c r="G102" s="267">
        <f t="shared" si="7"/>
        <v>0</v>
      </c>
      <c r="H102" s="267" t="str">
        <f t="shared" si="8"/>
        <v/>
      </c>
    </row>
    <row r="103" spans="1:8">
      <c r="A103" s="83">
        <f t="shared" si="9"/>
        <v>0</v>
      </c>
      <c r="B103" s="266">
        <f t="shared" si="10"/>
        <v>0</v>
      </c>
      <c r="C103" s="350">
        <f t="shared" si="11"/>
        <v>0</v>
      </c>
      <c r="D103" s="350"/>
      <c r="E103" s="350"/>
      <c r="F103" s="267">
        <f t="shared" si="6"/>
        <v>0</v>
      </c>
      <c r="G103" s="267">
        <f t="shared" si="7"/>
        <v>0</v>
      </c>
      <c r="H103" s="267" t="str">
        <f t="shared" si="8"/>
        <v/>
      </c>
    </row>
    <row r="104" spans="1:8">
      <c r="A104" s="83">
        <f t="shared" si="9"/>
        <v>0</v>
      </c>
      <c r="B104" s="266">
        <f t="shared" si="10"/>
        <v>0</v>
      </c>
      <c r="C104" s="350">
        <f t="shared" si="11"/>
        <v>0</v>
      </c>
      <c r="D104" s="350"/>
      <c r="E104" s="350"/>
      <c r="F104" s="267">
        <f t="shared" si="6"/>
        <v>0</v>
      </c>
      <c r="G104" s="267">
        <f t="shared" si="7"/>
        <v>0</v>
      </c>
      <c r="H104" s="267" t="str">
        <f t="shared" si="8"/>
        <v/>
      </c>
    </row>
    <row r="105" spans="1:8">
      <c r="A105" s="83">
        <f t="shared" si="9"/>
        <v>0</v>
      </c>
      <c r="B105" s="266">
        <f t="shared" si="10"/>
        <v>0</v>
      </c>
      <c r="C105" s="350">
        <f t="shared" si="11"/>
        <v>0</v>
      </c>
      <c r="D105" s="350"/>
      <c r="E105" s="350"/>
      <c r="F105" s="267">
        <f t="shared" si="6"/>
        <v>0</v>
      </c>
      <c r="G105" s="267">
        <f t="shared" si="7"/>
        <v>0</v>
      </c>
      <c r="H105" s="267" t="str">
        <f t="shared" si="8"/>
        <v/>
      </c>
    </row>
    <row r="106" spans="1:8">
      <c r="A106" s="83">
        <f t="shared" si="9"/>
        <v>0</v>
      </c>
      <c r="B106" s="266">
        <f t="shared" si="10"/>
        <v>0</v>
      </c>
      <c r="C106" s="350">
        <f t="shared" si="11"/>
        <v>0</v>
      </c>
      <c r="D106" s="350"/>
      <c r="E106" s="350"/>
      <c r="F106" s="267">
        <f t="shared" si="6"/>
        <v>0</v>
      </c>
      <c r="G106" s="267">
        <f t="shared" si="7"/>
        <v>0</v>
      </c>
      <c r="H106" s="267" t="str">
        <f t="shared" si="8"/>
        <v/>
      </c>
    </row>
    <row r="107" spans="1:8">
      <c r="A107" s="83">
        <f t="shared" si="9"/>
        <v>0</v>
      </c>
      <c r="B107" s="266">
        <f t="shared" si="10"/>
        <v>0</v>
      </c>
      <c r="C107" s="350">
        <f t="shared" si="11"/>
        <v>0</v>
      </c>
      <c r="D107" s="350"/>
      <c r="E107" s="350"/>
      <c r="F107" s="267">
        <f t="shared" si="6"/>
        <v>0</v>
      </c>
      <c r="G107" s="267">
        <f t="shared" si="7"/>
        <v>0</v>
      </c>
      <c r="H107" s="267" t="str">
        <f t="shared" si="8"/>
        <v/>
      </c>
    </row>
    <row r="108" spans="1:8">
      <c r="A108" s="83">
        <f t="shared" si="9"/>
        <v>0</v>
      </c>
      <c r="B108" s="266">
        <f t="shared" si="10"/>
        <v>0</v>
      </c>
      <c r="C108" s="350">
        <f t="shared" si="11"/>
        <v>0</v>
      </c>
      <c r="D108" s="350"/>
      <c r="E108" s="350"/>
      <c r="F108" s="267">
        <f t="shared" si="6"/>
        <v>0</v>
      </c>
      <c r="G108" s="267">
        <f t="shared" si="7"/>
        <v>0</v>
      </c>
      <c r="H108" s="267" t="str">
        <f t="shared" si="8"/>
        <v/>
      </c>
    </row>
    <row r="109" spans="1:8">
      <c r="A109" s="83">
        <f t="shared" si="9"/>
        <v>0</v>
      </c>
      <c r="B109" s="266">
        <f t="shared" si="10"/>
        <v>0</v>
      </c>
      <c r="C109" s="350">
        <f t="shared" si="11"/>
        <v>0</v>
      </c>
      <c r="D109" s="350"/>
      <c r="E109" s="350"/>
      <c r="F109" s="267">
        <f t="shared" si="6"/>
        <v>0</v>
      </c>
      <c r="G109" s="267">
        <f t="shared" si="7"/>
        <v>0</v>
      </c>
      <c r="H109" s="267" t="str">
        <f t="shared" si="8"/>
        <v/>
      </c>
    </row>
    <row r="110" spans="1:8">
      <c r="A110" s="83">
        <f t="shared" si="9"/>
        <v>0</v>
      </c>
      <c r="B110" s="266">
        <f t="shared" si="10"/>
        <v>0</v>
      </c>
      <c r="C110" s="350">
        <f t="shared" si="11"/>
        <v>0</v>
      </c>
      <c r="D110" s="350"/>
      <c r="E110" s="350"/>
      <c r="F110" s="267">
        <f t="shared" si="6"/>
        <v>0</v>
      </c>
      <c r="G110" s="267">
        <f t="shared" si="7"/>
        <v>0</v>
      </c>
      <c r="H110" s="267" t="str">
        <f t="shared" si="8"/>
        <v/>
      </c>
    </row>
    <row r="111" spans="1:8">
      <c r="A111" s="83">
        <f t="shared" si="9"/>
        <v>0</v>
      </c>
      <c r="B111" s="266">
        <f t="shared" si="10"/>
        <v>0</v>
      </c>
      <c r="C111" s="350">
        <f t="shared" si="11"/>
        <v>0</v>
      </c>
      <c r="D111" s="350"/>
      <c r="E111" s="350"/>
      <c r="F111" s="267">
        <f t="shared" si="6"/>
        <v>0</v>
      </c>
      <c r="G111" s="267">
        <f t="shared" si="7"/>
        <v>0</v>
      </c>
      <c r="H111" s="267" t="str">
        <f t="shared" si="8"/>
        <v/>
      </c>
    </row>
    <row r="112" spans="1:8">
      <c r="A112" s="83">
        <f t="shared" si="9"/>
        <v>0</v>
      </c>
      <c r="B112" s="266">
        <f t="shared" si="10"/>
        <v>0</v>
      </c>
      <c r="C112" s="350">
        <f t="shared" si="11"/>
        <v>0</v>
      </c>
      <c r="D112" s="350"/>
      <c r="E112" s="350"/>
      <c r="F112" s="267">
        <f t="shared" si="6"/>
        <v>0</v>
      </c>
      <c r="G112" s="267">
        <f t="shared" si="7"/>
        <v>0</v>
      </c>
      <c r="H112" s="267" t="str">
        <f t="shared" si="8"/>
        <v/>
      </c>
    </row>
    <row r="113" spans="1:8">
      <c r="A113" s="83">
        <f t="shared" si="9"/>
        <v>0</v>
      </c>
      <c r="B113" s="266">
        <f t="shared" si="10"/>
        <v>0</v>
      </c>
      <c r="C113" s="350">
        <f t="shared" si="11"/>
        <v>0</v>
      </c>
      <c r="D113" s="350"/>
      <c r="E113" s="350"/>
      <c r="F113" s="267">
        <f t="shared" si="6"/>
        <v>0</v>
      </c>
      <c r="G113" s="267">
        <f t="shared" si="7"/>
        <v>0</v>
      </c>
      <c r="H113" s="267" t="str">
        <f t="shared" si="8"/>
        <v/>
      </c>
    </row>
    <row r="114" spans="1:8">
      <c r="A114" s="83">
        <f t="shared" si="9"/>
        <v>0</v>
      </c>
      <c r="B114" s="266">
        <f t="shared" si="10"/>
        <v>0</v>
      </c>
      <c r="C114" s="350">
        <f t="shared" si="11"/>
        <v>0</v>
      </c>
      <c r="D114" s="350"/>
      <c r="E114" s="350"/>
      <c r="F114" s="267">
        <f t="shared" si="6"/>
        <v>0</v>
      </c>
      <c r="G114" s="267">
        <f t="shared" si="7"/>
        <v>0</v>
      </c>
      <c r="H114" s="267" t="str">
        <f t="shared" si="8"/>
        <v/>
      </c>
    </row>
    <row r="115" spans="1:8">
      <c r="A115" s="83">
        <f t="shared" si="9"/>
        <v>0</v>
      </c>
      <c r="B115" s="266">
        <f t="shared" si="10"/>
        <v>0</v>
      </c>
      <c r="C115" s="350">
        <f t="shared" si="11"/>
        <v>0</v>
      </c>
      <c r="D115" s="350"/>
      <c r="E115" s="350"/>
      <c r="F115" s="267">
        <f t="shared" si="6"/>
        <v>0</v>
      </c>
      <c r="G115" s="267">
        <f t="shared" si="7"/>
        <v>0</v>
      </c>
      <c r="H115" s="267" t="str">
        <f t="shared" si="8"/>
        <v/>
      </c>
    </row>
    <row r="116" spans="1:8">
      <c r="A116" s="83">
        <f t="shared" si="9"/>
        <v>0</v>
      </c>
      <c r="B116" s="266">
        <f t="shared" si="10"/>
        <v>0</v>
      </c>
      <c r="C116" s="350">
        <f t="shared" si="11"/>
        <v>0</v>
      </c>
      <c r="D116" s="350"/>
      <c r="E116" s="350"/>
      <c r="F116" s="267">
        <f t="shared" si="6"/>
        <v>0</v>
      </c>
      <c r="G116" s="267">
        <f t="shared" si="7"/>
        <v>0</v>
      </c>
      <c r="H116" s="267" t="str">
        <f t="shared" si="8"/>
        <v/>
      </c>
    </row>
    <row r="117" spans="1:8">
      <c r="A117" s="83">
        <f t="shared" si="9"/>
        <v>0</v>
      </c>
      <c r="B117" s="266">
        <f t="shared" si="10"/>
        <v>0</v>
      </c>
      <c r="C117" s="350">
        <f t="shared" si="11"/>
        <v>0</v>
      </c>
      <c r="D117" s="350"/>
      <c r="E117" s="350"/>
      <c r="F117" s="267">
        <f t="shared" si="6"/>
        <v>0</v>
      </c>
      <c r="G117" s="267">
        <f t="shared" si="7"/>
        <v>0</v>
      </c>
      <c r="H117" s="267" t="str">
        <f t="shared" si="8"/>
        <v/>
      </c>
    </row>
    <row r="118" spans="1:8">
      <c r="A118" s="83">
        <f t="shared" si="9"/>
        <v>0</v>
      </c>
      <c r="B118" s="266">
        <f t="shared" si="10"/>
        <v>0</v>
      </c>
      <c r="C118" s="350">
        <f t="shared" si="11"/>
        <v>0</v>
      </c>
      <c r="D118" s="350"/>
      <c r="E118" s="350"/>
      <c r="F118" s="267">
        <f t="shared" si="6"/>
        <v>0</v>
      </c>
      <c r="G118" s="267">
        <f t="shared" si="7"/>
        <v>0</v>
      </c>
      <c r="H118" s="267" t="str">
        <f t="shared" si="8"/>
        <v/>
      </c>
    </row>
    <row r="119" spans="1:8">
      <c r="A119" s="83">
        <f t="shared" si="9"/>
        <v>0</v>
      </c>
      <c r="B119" s="266">
        <f t="shared" si="10"/>
        <v>0</v>
      </c>
      <c r="C119" s="350">
        <f t="shared" si="11"/>
        <v>0</v>
      </c>
      <c r="D119" s="350"/>
      <c r="E119" s="350"/>
      <c r="F119" s="267">
        <f t="shared" si="6"/>
        <v>0</v>
      </c>
      <c r="G119" s="267">
        <f t="shared" si="7"/>
        <v>0</v>
      </c>
      <c r="H119" s="267" t="str">
        <f t="shared" si="8"/>
        <v/>
      </c>
    </row>
    <row r="120" spans="1:8">
      <c r="A120" s="83">
        <f t="shared" si="9"/>
        <v>0</v>
      </c>
      <c r="B120" s="266">
        <f t="shared" si="10"/>
        <v>0</v>
      </c>
      <c r="C120" s="350">
        <f t="shared" si="11"/>
        <v>0</v>
      </c>
      <c r="D120" s="350"/>
      <c r="E120" s="350"/>
      <c r="F120" s="267">
        <f t="shared" si="6"/>
        <v>0</v>
      </c>
      <c r="G120" s="267">
        <f t="shared" si="7"/>
        <v>0</v>
      </c>
      <c r="H120" s="267" t="str">
        <f t="shared" si="8"/>
        <v/>
      </c>
    </row>
    <row r="121" spans="1:8">
      <c r="A121" s="83">
        <f t="shared" si="9"/>
        <v>0</v>
      </c>
      <c r="B121" s="266">
        <f t="shared" si="10"/>
        <v>0</v>
      </c>
      <c r="C121" s="350">
        <f t="shared" si="11"/>
        <v>0</v>
      </c>
      <c r="D121" s="350"/>
      <c r="E121" s="350"/>
      <c r="F121" s="267">
        <f t="shared" si="6"/>
        <v>0</v>
      </c>
      <c r="G121" s="267">
        <f t="shared" si="7"/>
        <v>0</v>
      </c>
      <c r="H121" s="267" t="str">
        <f t="shared" si="8"/>
        <v/>
      </c>
    </row>
    <row r="122" spans="1:8">
      <c r="A122" s="83">
        <f t="shared" si="9"/>
        <v>0</v>
      </c>
      <c r="B122" s="266">
        <f t="shared" si="10"/>
        <v>0</v>
      </c>
      <c r="C122" s="350">
        <f t="shared" si="11"/>
        <v>0</v>
      </c>
      <c r="D122" s="350"/>
      <c r="E122" s="350"/>
      <c r="F122" s="267">
        <f t="shared" si="6"/>
        <v>0</v>
      </c>
      <c r="G122" s="267">
        <f t="shared" si="7"/>
        <v>0</v>
      </c>
      <c r="H122" s="267" t="str">
        <f t="shared" si="8"/>
        <v/>
      </c>
    </row>
    <row r="123" spans="1:8">
      <c r="A123" s="83">
        <f t="shared" si="9"/>
        <v>0</v>
      </c>
      <c r="B123" s="266">
        <f t="shared" si="10"/>
        <v>0</v>
      </c>
      <c r="C123" s="350">
        <f t="shared" si="11"/>
        <v>0</v>
      </c>
      <c r="D123" s="350"/>
      <c r="E123" s="350"/>
      <c r="F123" s="267">
        <f t="shared" si="6"/>
        <v>0</v>
      </c>
      <c r="G123" s="267">
        <f t="shared" si="7"/>
        <v>0</v>
      </c>
      <c r="H123" s="267" t="str">
        <f t="shared" si="8"/>
        <v/>
      </c>
    </row>
    <row r="124" spans="1:8">
      <c r="A124" s="83">
        <f t="shared" si="9"/>
        <v>0</v>
      </c>
      <c r="B124" s="266">
        <f t="shared" si="10"/>
        <v>0</v>
      </c>
      <c r="C124" s="350">
        <f t="shared" si="11"/>
        <v>0</v>
      </c>
      <c r="D124" s="350"/>
      <c r="E124" s="350"/>
      <c r="F124" s="267">
        <f t="shared" si="6"/>
        <v>0</v>
      </c>
      <c r="G124" s="267">
        <f t="shared" si="7"/>
        <v>0</v>
      </c>
      <c r="H124" s="267" t="str">
        <f t="shared" si="8"/>
        <v/>
      </c>
    </row>
    <row r="125" spans="1:8">
      <c r="A125" s="83">
        <f t="shared" si="9"/>
        <v>0</v>
      </c>
      <c r="B125" s="266">
        <f t="shared" si="10"/>
        <v>0</v>
      </c>
      <c r="C125" s="350">
        <f t="shared" si="11"/>
        <v>0</v>
      </c>
      <c r="D125" s="350"/>
      <c r="E125" s="350"/>
      <c r="F125" s="267">
        <f t="shared" si="6"/>
        <v>0</v>
      </c>
      <c r="G125" s="267">
        <f t="shared" si="7"/>
        <v>0</v>
      </c>
      <c r="H125" s="267" t="str">
        <f t="shared" si="8"/>
        <v/>
      </c>
    </row>
    <row r="126" spans="1:8">
      <c r="A126" s="83">
        <f t="shared" si="9"/>
        <v>0</v>
      </c>
      <c r="B126" s="266">
        <f t="shared" si="10"/>
        <v>0</v>
      </c>
      <c r="C126" s="350">
        <f t="shared" si="11"/>
        <v>0</v>
      </c>
      <c r="D126" s="350"/>
      <c r="E126" s="350"/>
      <c r="F126" s="267">
        <f t="shared" si="6"/>
        <v>0</v>
      </c>
      <c r="G126" s="267">
        <f t="shared" si="7"/>
        <v>0</v>
      </c>
      <c r="H126" s="267" t="str">
        <f t="shared" si="8"/>
        <v/>
      </c>
    </row>
    <row r="127" spans="1:8">
      <c r="A127" s="83">
        <f t="shared" si="9"/>
        <v>0</v>
      </c>
      <c r="B127" s="266">
        <f t="shared" si="10"/>
        <v>0</v>
      </c>
      <c r="C127" s="350">
        <f t="shared" si="11"/>
        <v>0</v>
      </c>
      <c r="D127" s="350"/>
      <c r="E127" s="350"/>
      <c r="F127" s="267">
        <f t="shared" si="6"/>
        <v>0</v>
      </c>
      <c r="G127" s="267">
        <f t="shared" si="7"/>
        <v>0</v>
      </c>
      <c r="H127" s="267" t="str">
        <f t="shared" si="8"/>
        <v/>
      </c>
    </row>
    <row r="128" spans="1:8">
      <c r="A128" s="83">
        <f t="shared" si="9"/>
        <v>0</v>
      </c>
      <c r="B128" s="266">
        <f t="shared" si="10"/>
        <v>0</v>
      </c>
      <c r="C128" s="350">
        <f t="shared" si="11"/>
        <v>0</v>
      </c>
      <c r="D128" s="350"/>
      <c r="E128" s="350"/>
      <c r="F128" s="267">
        <f t="shared" si="6"/>
        <v>0</v>
      </c>
      <c r="G128" s="267">
        <f t="shared" si="7"/>
        <v>0</v>
      </c>
      <c r="H128" s="267" t="str">
        <f t="shared" si="8"/>
        <v/>
      </c>
    </row>
    <row r="129" spans="1:8">
      <c r="A129" s="83">
        <f t="shared" si="9"/>
        <v>0</v>
      </c>
      <c r="B129" s="266">
        <f t="shared" si="10"/>
        <v>0</v>
      </c>
      <c r="C129" s="350">
        <f t="shared" si="11"/>
        <v>0</v>
      </c>
      <c r="D129" s="350"/>
      <c r="E129" s="350"/>
      <c r="F129" s="267">
        <f t="shared" si="6"/>
        <v>0</v>
      </c>
      <c r="G129" s="267">
        <f t="shared" si="7"/>
        <v>0</v>
      </c>
      <c r="H129" s="267" t="str">
        <f t="shared" si="8"/>
        <v/>
      </c>
    </row>
    <row r="130" spans="1:8">
      <c r="A130" s="83">
        <f t="shared" si="9"/>
        <v>0</v>
      </c>
      <c r="B130" s="266">
        <f t="shared" si="10"/>
        <v>0</v>
      </c>
      <c r="C130" s="350">
        <f t="shared" si="11"/>
        <v>0</v>
      </c>
      <c r="D130" s="350"/>
      <c r="E130" s="350"/>
      <c r="F130" s="267">
        <f t="shared" si="6"/>
        <v>0</v>
      </c>
      <c r="G130" s="267">
        <f t="shared" si="7"/>
        <v>0</v>
      </c>
      <c r="H130" s="267" t="str">
        <f t="shared" si="8"/>
        <v/>
      </c>
    </row>
    <row r="131" spans="1:8">
      <c r="A131" s="83">
        <f t="shared" si="9"/>
        <v>0</v>
      </c>
      <c r="B131" s="266">
        <f t="shared" si="10"/>
        <v>0</v>
      </c>
      <c r="C131" s="350">
        <f t="shared" si="11"/>
        <v>0</v>
      </c>
      <c r="D131" s="350"/>
      <c r="E131" s="350"/>
      <c r="F131" s="267">
        <f t="shared" si="6"/>
        <v>0</v>
      </c>
      <c r="G131" s="267">
        <f t="shared" si="7"/>
        <v>0</v>
      </c>
      <c r="H131" s="267" t="str">
        <f t="shared" si="8"/>
        <v/>
      </c>
    </row>
    <row r="132" spans="1:8">
      <c r="A132" s="83">
        <f t="shared" si="9"/>
        <v>0</v>
      </c>
      <c r="B132" s="266">
        <f t="shared" si="10"/>
        <v>0</v>
      </c>
      <c r="C132" s="350">
        <f t="shared" si="11"/>
        <v>0</v>
      </c>
      <c r="D132" s="350"/>
      <c r="E132" s="350"/>
      <c r="F132" s="267">
        <f t="shared" si="6"/>
        <v>0</v>
      </c>
      <c r="G132" s="267">
        <f t="shared" si="7"/>
        <v>0</v>
      </c>
      <c r="H132" s="267" t="str">
        <f t="shared" si="8"/>
        <v/>
      </c>
    </row>
    <row r="133" spans="1:8">
      <c r="A133" s="83">
        <f t="shared" si="9"/>
        <v>0</v>
      </c>
      <c r="B133" s="266">
        <f t="shared" si="10"/>
        <v>0</v>
      </c>
      <c r="C133" s="350">
        <f t="shared" si="11"/>
        <v>0</v>
      </c>
      <c r="D133" s="350"/>
      <c r="E133" s="350"/>
      <c r="F133" s="267">
        <f t="shared" si="6"/>
        <v>0</v>
      </c>
      <c r="G133" s="267">
        <f t="shared" si="7"/>
        <v>0</v>
      </c>
      <c r="H133" s="267" t="str">
        <f t="shared" si="8"/>
        <v/>
      </c>
    </row>
    <row r="134" spans="1:8">
      <c r="A134" s="83">
        <f t="shared" si="9"/>
        <v>0</v>
      </c>
      <c r="B134" s="266">
        <f t="shared" si="10"/>
        <v>0</v>
      </c>
      <c r="C134" s="350">
        <f t="shared" si="11"/>
        <v>0</v>
      </c>
      <c r="D134" s="350"/>
      <c r="E134" s="350"/>
      <c r="F134" s="267">
        <f t="shared" si="6"/>
        <v>0</v>
      </c>
      <c r="G134" s="267">
        <f t="shared" si="7"/>
        <v>0</v>
      </c>
      <c r="H134" s="267" t="str">
        <f t="shared" si="8"/>
        <v/>
      </c>
    </row>
    <row r="135" spans="1:8">
      <c r="A135" s="83">
        <f t="shared" si="9"/>
        <v>0</v>
      </c>
      <c r="B135" s="266">
        <f t="shared" si="10"/>
        <v>0</v>
      </c>
      <c r="C135" s="350">
        <f t="shared" si="11"/>
        <v>0</v>
      </c>
      <c r="D135" s="350"/>
      <c r="E135" s="350"/>
      <c r="F135" s="267">
        <f t="shared" si="6"/>
        <v>0</v>
      </c>
      <c r="G135" s="267">
        <f t="shared" si="7"/>
        <v>0</v>
      </c>
      <c r="H135" s="267" t="str">
        <f t="shared" si="8"/>
        <v/>
      </c>
    </row>
    <row r="136" spans="1:8">
      <c r="A136" s="83">
        <f t="shared" si="9"/>
        <v>0</v>
      </c>
      <c r="B136" s="266">
        <f t="shared" si="10"/>
        <v>0</v>
      </c>
      <c r="C136" s="350">
        <f t="shared" si="11"/>
        <v>0</v>
      </c>
      <c r="D136" s="350"/>
      <c r="E136" s="350"/>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c r="A137" s="83">
        <f t="shared" ref="A137:A200" si="15">IF(ROW()-7&lt;=筆數,VLOOKUP(ROW()-7,日記表,3,FALSE),0)</f>
        <v>0</v>
      </c>
      <c r="B137" s="266">
        <f t="shared" ref="B137:B200" si="16">IF(ROW()-7&lt;=筆數,VLOOKUP(ROW()-7,日記表,4,FALSE),0)</f>
        <v>0</v>
      </c>
      <c r="C137" s="350">
        <f t="shared" ref="C137:C200" si="17">IF(ROW()-7&lt;=筆數,VLOOKUP(ROW()-7,日記表,10,FALSE),0)</f>
        <v>0</v>
      </c>
      <c r="D137" s="350"/>
      <c r="E137" s="350"/>
      <c r="F137" s="267">
        <f t="shared" si="12"/>
        <v>0</v>
      </c>
      <c r="G137" s="267">
        <f t="shared" si="13"/>
        <v>0</v>
      </c>
      <c r="H137" s="267" t="str">
        <f t="shared" si="14"/>
        <v/>
      </c>
    </row>
    <row r="138" spans="1:8">
      <c r="A138" s="83">
        <f t="shared" si="15"/>
        <v>0</v>
      </c>
      <c r="B138" s="266">
        <f t="shared" si="16"/>
        <v>0</v>
      </c>
      <c r="C138" s="350">
        <f t="shared" si="17"/>
        <v>0</v>
      </c>
      <c r="D138" s="350"/>
      <c r="E138" s="350"/>
      <c r="F138" s="267">
        <f t="shared" si="12"/>
        <v>0</v>
      </c>
      <c r="G138" s="267">
        <f t="shared" si="13"/>
        <v>0</v>
      </c>
      <c r="H138" s="267" t="str">
        <f t="shared" si="14"/>
        <v/>
      </c>
    </row>
    <row r="139" spans="1:8">
      <c r="A139" s="83">
        <f t="shared" si="15"/>
        <v>0</v>
      </c>
      <c r="B139" s="266">
        <f t="shared" si="16"/>
        <v>0</v>
      </c>
      <c r="C139" s="350">
        <f t="shared" si="17"/>
        <v>0</v>
      </c>
      <c r="D139" s="350"/>
      <c r="E139" s="350"/>
      <c r="F139" s="267">
        <f t="shared" si="12"/>
        <v>0</v>
      </c>
      <c r="G139" s="267">
        <f t="shared" si="13"/>
        <v>0</v>
      </c>
      <c r="H139" s="267" t="str">
        <f t="shared" si="14"/>
        <v/>
      </c>
    </row>
    <row r="140" spans="1:8">
      <c r="A140" s="83">
        <f t="shared" si="15"/>
        <v>0</v>
      </c>
      <c r="B140" s="266">
        <f t="shared" si="16"/>
        <v>0</v>
      </c>
      <c r="C140" s="350">
        <f t="shared" si="17"/>
        <v>0</v>
      </c>
      <c r="D140" s="350"/>
      <c r="E140" s="350"/>
      <c r="F140" s="267">
        <f t="shared" si="12"/>
        <v>0</v>
      </c>
      <c r="G140" s="267">
        <f t="shared" si="13"/>
        <v>0</v>
      </c>
      <c r="H140" s="267" t="str">
        <f t="shared" si="14"/>
        <v/>
      </c>
    </row>
    <row r="141" spans="1:8">
      <c r="A141" s="83">
        <f t="shared" si="15"/>
        <v>0</v>
      </c>
      <c r="B141" s="266">
        <f t="shared" si="16"/>
        <v>0</v>
      </c>
      <c r="C141" s="350">
        <f t="shared" si="17"/>
        <v>0</v>
      </c>
      <c r="D141" s="350"/>
      <c r="E141" s="350"/>
      <c r="F141" s="267">
        <f t="shared" si="12"/>
        <v>0</v>
      </c>
      <c r="G141" s="267">
        <f t="shared" si="13"/>
        <v>0</v>
      </c>
      <c r="H141" s="267" t="str">
        <f t="shared" si="14"/>
        <v/>
      </c>
    </row>
    <row r="142" spans="1:8">
      <c r="A142" s="83">
        <f t="shared" si="15"/>
        <v>0</v>
      </c>
      <c r="B142" s="266">
        <f t="shared" si="16"/>
        <v>0</v>
      </c>
      <c r="C142" s="350">
        <f t="shared" si="17"/>
        <v>0</v>
      </c>
      <c r="D142" s="350"/>
      <c r="E142" s="350"/>
      <c r="F142" s="267">
        <f t="shared" si="12"/>
        <v>0</v>
      </c>
      <c r="G142" s="267">
        <f t="shared" si="13"/>
        <v>0</v>
      </c>
      <c r="H142" s="267" t="str">
        <f t="shared" si="14"/>
        <v/>
      </c>
    </row>
    <row r="143" spans="1:8">
      <c r="A143" s="83">
        <f t="shared" si="15"/>
        <v>0</v>
      </c>
      <c r="B143" s="266">
        <f t="shared" si="16"/>
        <v>0</v>
      </c>
      <c r="C143" s="350">
        <f t="shared" si="17"/>
        <v>0</v>
      </c>
      <c r="D143" s="350"/>
      <c r="E143" s="350"/>
      <c r="F143" s="267">
        <f t="shared" si="12"/>
        <v>0</v>
      </c>
      <c r="G143" s="267">
        <f t="shared" si="13"/>
        <v>0</v>
      </c>
      <c r="H143" s="267" t="str">
        <f t="shared" si="14"/>
        <v/>
      </c>
    </row>
    <row r="144" spans="1:8">
      <c r="A144" s="83">
        <f t="shared" si="15"/>
        <v>0</v>
      </c>
      <c r="B144" s="266">
        <f t="shared" si="16"/>
        <v>0</v>
      </c>
      <c r="C144" s="350">
        <f t="shared" si="17"/>
        <v>0</v>
      </c>
      <c r="D144" s="350"/>
      <c r="E144" s="350"/>
      <c r="F144" s="267">
        <f t="shared" si="12"/>
        <v>0</v>
      </c>
      <c r="G144" s="267">
        <f t="shared" si="13"/>
        <v>0</v>
      </c>
      <c r="H144" s="267" t="str">
        <f t="shared" si="14"/>
        <v/>
      </c>
    </row>
    <row r="145" spans="1:8">
      <c r="A145" s="83">
        <f t="shared" si="15"/>
        <v>0</v>
      </c>
      <c r="B145" s="266">
        <f t="shared" si="16"/>
        <v>0</v>
      </c>
      <c r="C145" s="350">
        <f t="shared" si="17"/>
        <v>0</v>
      </c>
      <c r="D145" s="350"/>
      <c r="E145" s="350"/>
      <c r="F145" s="267">
        <f t="shared" si="12"/>
        <v>0</v>
      </c>
      <c r="G145" s="267">
        <f t="shared" si="13"/>
        <v>0</v>
      </c>
      <c r="H145" s="267" t="str">
        <f t="shared" si="14"/>
        <v/>
      </c>
    </row>
    <row r="146" spans="1:8">
      <c r="A146" s="83">
        <f t="shared" si="15"/>
        <v>0</v>
      </c>
      <c r="B146" s="266">
        <f t="shared" si="16"/>
        <v>0</v>
      </c>
      <c r="C146" s="350">
        <f t="shared" si="17"/>
        <v>0</v>
      </c>
      <c r="D146" s="350"/>
      <c r="E146" s="350"/>
      <c r="F146" s="267">
        <f t="shared" si="12"/>
        <v>0</v>
      </c>
      <c r="G146" s="267">
        <f t="shared" si="13"/>
        <v>0</v>
      </c>
      <c r="H146" s="267" t="str">
        <f t="shared" si="14"/>
        <v/>
      </c>
    </row>
    <row r="147" spans="1:8">
      <c r="A147" s="83">
        <f t="shared" si="15"/>
        <v>0</v>
      </c>
      <c r="B147" s="266">
        <f t="shared" si="16"/>
        <v>0</v>
      </c>
      <c r="C147" s="350">
        <f t="shared" si="17"/>
        <v>0</v>
      </c>
      <c r="D147" s="350"/>
      <c r="E147" s="350"/>
      <c r="F147" s="267">
        <f t="shared" si="12"/>
        <v>0</v>
      </c>
      <c r="G147" s="267">
        <f t="shared" si="13"/>
        <v>0</v>
      </c>
      <c r="H147" s="267" t="str">
        <f t="shared" si="14"/>
        <v/>
      </c>
    </row>
    <row r="148" spans="1:8">
      <c r="A148" s="83">
        <f t="shared" si="15"/>
        <v>0</v>
      </c>
      <c r="B148" s="266">
        <f t="shared" si="16"/>
        <v>0</v>
      </c>
      <c r="C148" s="350">
        <f t="shared" si="17"/>
        <v>0</v>
      </c>
      <c r="D148" s="350"/>
      <c r="E148" s="350"/>
      <c r="F148" s="267">
        <f t="shared" si="12"/>
        <v>0</v>
      </c>
      <c r="G148" s="267">
        <f t="shared" si="13"/>
        <v>0</v>
      </c>
      <c r="H148" s="267" t="str">
        <f t="shared" si="14"/>
        <v/>
      </c>
    </row>
    <row r="149" spans="1:8">
      <c r="A149" s="83">
        <f t="shared" si="15"/>
        <v>0</v>
      </c>
      <c r="B149" s="266">
        <f t="shared" si="16"/>
        <v>0</v>
      </c>
      <c r="C149" s="350">
        <f t="shared" si="17"/>
        <v>0</v>
      </c>
      <c r="D149" s="350"/>
      <c r="E149" s="350"/>
      <c r="F149" s="267">
        <f t="shared" si="12"/>
        <v>0</v>
      </c>
      <c r="G149" s="267">
        <f t="shared" si="13"/>
        <v>0</v>
      </c>
      <c r="H149" s="267" t="str">
        <f t="shared" si="14"/>
        <v/>
      </c>
    </row>
    <row r="150" spans="1:8">
      <c r="A150" s="83">
        <f t="shared" si="15"/>
        <v>0</v>
      </c>
      <c r="B150" s="266">
        <f t="shared" si="16"/>
        <v>0</v>
      </c>
      <c r="C150" s="350">
        <f t="shared" si="17"/>
        <v>0</v>
      </c>
      <c r="D150" s="350"/>
      <c r="E150" s="350"/>
      <c r="F150" s="267">
        <f t="shared" si="12"/>
        <v>0</v>
      </c>
      <c r="G150" s="267">
        <f t="shared" si="13"/>
        <v>0</v>
      </c>
      <c r="H150" s="267" t="str">
        <f t="shared" si="14"/>
        <v/>
      </c>
    </row>
    <row r="151" spans="1:8">
      <c r="A151" s="83">
        <f t="shared" si="15"/>
        <v>0</v>
      </c>
      <c r="B151" s="266">
        <f t="shared" si="16"/>
        <v>0</v>
      </c>
      <c r="C151" s="350">
        <f t="shared" si="17"/>
        <v>0</v>
      </c>
      <c r="D151" s="350"/>
      <c r="E151" s="350"/>
      <c r="F151" s="267">
        <f t="shared" si="12"/>
        <v>0</v>
      </c>
      <c r="G151" s="267">
        <f t="shared" si="13"/>
        <v>0</v>
      </c>
      <c r="H151" s="267" t="str">
        <f t="shared" si="14"/>
        <v/>
      </c>
    </row>
    <row r="152" spans="1:8">
      <c r="A152" s="83">
        <f t="shared" si="15"/>
        <v>0</v>
      </c>
      <c r="B152" s="266">
        <f t="shared" si="16"/>
        <v>0</v>
      </c>
      <c r="C152" s="350">
        <f t="shared" si="17"/>
        <v>0</v>
      </c>
      <c r="D152" s="350"/>
      <c r="E152" s="350"/>
      <c r="F152" s="267">
        <f t="shared" si="12"/>
        <v>0</v>
      </c>
      <c r="G152" s="267">
        <f t="shared" si="13"/>
        <v>0</v>
      </c>
      <c r="H152" s="267" t="str">
        <f t="shared" si="14"/>
        <v/>
      </c>
    </row>
    <row r="153" spans="1:8">
      <c r="A153" s="83">
        <f t="shared" si="15"/>
        <v>0</v>
      </c>
      <c r="B153" s="266">
        <f t="shared" si="16"/>
        <v>0</v>
      </c>
      <c r="C153" s="350">
        <f t="shared" si="17"/>
        <v>0</v>
      </c>
      <c r="D153" s="350"/>
      <c r="E153" s="350"/>
      <c r="F153" s="267">
        <f t="shared" si="12"/>
        <v>0</v>
      </c>
      <c r="G153" s="267">
        <f t="shared" si="13"/>
        <v>0</v>
      </c>
      <c r="H153" s="267" t="str">
        <f t="shared" si="14"/>
        <v/>
      </c>
    </row>
    <row r="154" spans="1:8">
      <c r="A154" s="83">
        <f t="shared" si="15"/>
        <v>0</v>
      </c>
      <c r="B154" s="266">
        <f t="shared" si="16"/>
        <v>0</v>
      </c>
      <c r="C154" s="350">
        <f t="shared" si="17"/>
        <v>0</v>
      </c>
      <c r="D154" s="350"/>
      <c r="E154" s="350"/>
      <c r="F154" s="267">
        <f t="shared" si="12"/>
        <v>0</v>
      </c>
      <c r="G154" s="267">
        <f t="shared" si="13"/>
        <v>0</v>
      </c>
      <c r="H154" s="267" t="str">
        <f t="shared" si="14"/>
        <v/>
      </c>
    </row>
    <row r="155" spans="1:8">
      <c r="A155" s="83">
        <f t="shared" si="15"/>
        <v>0</v>
      </c>
      <c r="B155" s="266">
        <f t="shared" si="16"/>
        <v>0</v>
      </c>
      <c r="C155" s="350">
        <f t="shared" si="17"/>
        <v>0</v>
      </c>
      <c r="D155" s="350"/>
      <c r="E155" s="350"/>
      <c r="F155" s="267">
        <f t="shared" si="12"/>
        <v>0</v>
      </c>
      <c r="G155" s="267">
        <f t="shared" si="13"/>
        <v>0</v>
      </c>
      <c r="H155" s="267" t="str">
        <f t="shared" si="14"/>
        <v/>
      </c>
    </row>
    <row r="156" spans="1:8">
      <c r="A156" s="83">
        <f t="shared" si="15"/>
        <v>0</v>
      </c>
      <c r="B156" s="266">
        <f t="shared" si="16"/>
        <v>0</v>
      </c>
      <c r="C156" s="350">
        <f t="shared" si="17"/>
        <v>0</v>
      </c>
      <c r="D156" s="350"/>
      <c r="E156" s="350"/>
      <c r="F156" s="267">
        <f t="shared" si="12"/>
        <v>0</v>
      </c>
      <c r="G156" s="267">
        <f t="shared" si="13"/>
        <v>0</v>
      </c>
      <c r="H156" s="267" t="str">
        <f t="shared" si="14"/>
        <v/>
      </c>
    </row>
    <row r="157" spans="1:8">
      <c r="A157" s="83">
        <f t="shared" si="15"/>
        <v>0</v>
      </c>
      <c r="B157" s="266">
        <f t="shared" si="16"/>
        <v>0</v>
      </c>
      <c r="C157" s="350">
        <f t="shared" si="17"/>
        <v>0</v>
      </c>
      <c r="D157" s="350"/>
      <c r="E157" s="350"/>
      <c r="F157" s="267">
        <f t="shared" si="12"/>
        <v>0</v>
      </c>
      <c r="G157" s="267">
        <f t="shared" si="13"/>
        <v>0</v>
      </c>
      <c r="H157" s="267" t="str">
        <f t="shared" si="14"/>
        <v/>
      </c>
    </row>
    <row r="158" spans="1:8">
      <c r="A158" s="83">
        <f t="shared" si="15"/>
        <v>0</v>
      </c>
      <c r="B158" s="266">
        <f t="shared" si="16"/>
        <v>0</v>
      </c>
      <c r="C158" s="350">
        <f t="shared" si="17"/>
        <v>0</v>
      </c>
      <c r="D158" s="350"/>
      <c r="E158" s="350"/>
      <c r="F158" s="267">
        <f t="shared" si="12"/>
        <v>0</v>
      </c>
      <c r="G158" s="267">
        <f t="shared" si="13"/>
        <v>0</v>
      </c>
      <c r="H158" s="267" t="str">
        <f t="shared" si="14"/>
        <v/>
      </c>
    </row>
    <row r="159" spans="1:8">
      <c r="A159" s="83">
        <f t="shared" si="15"/>
        <v>0</v>
      </c>
      <c r="B159" s="266">
        <f t="shared" si="16"/>
        <v>0</v>
      </c>
      <c r="C159" s="350">
        <f t="shared" si="17"/>
        <v>0</v>
      </c>
      <c r="D159" s="350"/>
      <c r="E159" s="350"/>
      <c r="F159" s="267">
        <f t="shared" si="12"/>
        <v>0</v>
      </c>
      <c r="G159" s="267">
        <f t="shared" si="13"/>
        <v>0</v>
      </c>
      <c r="H159" s="267" t="str">
        <f t="shared" si="14"/>
        <v/>
      </c>
    </row>
    <row r="160" spans="1:8">
      <c r="A160" s="83">
        <f t="shared" si="15"/>
        <v>0</v>
      </c>
      <c r="B160" s="266">
        <f t="shared" si="16"/>
        <v>0</v>
      </c>
      <c r="C160" s="350">
        <f t="shared" si="17"/>
        <v>0</v>
      </c>
      <c r="D160" s="350"/>
      <c r="E160" s="350"/>
      <c r="F160" s="267">
        <f t="shared" si="12"/>
        <v>0</v>
      </c>
      <c r="G160" s="267">
        <f t="shared" si="13"/>
        <v>0</v>
      </c>
      <c r="H160" s="267" t="str">
        <f t="shared" si="14"/>
        <v/>
      </c>
    </row>
    <row r="161" spans="1:8">
      <c r="A161" s="83">
        <f t="shared" si="15"/>
        <v>0</v>
      </c>
      <c r="B161" s="266">
        <f t="shared" si="16"/>
        <v>0</v>
      </c>
      <c r="C161" s="350">
        <f t="shared" si="17"/>
        <v>0</v>
      </c>
      <c r="D161" s="350"/>
      <c r="E161" s="350"/>
      <c r="F161" s="267">
        <f t="shared" si="12"/>
        <v>0</v>
      </c>
      <c r="G161" s="267">
        <f t="shared" si="13"/>
        <v>0</v>
      </c>
      <c r="H161" s="267" t="str">
        <f t="shared" si="14"/>
        <v/>
      </c>
    </row>
    <row r="162" spans="1:8">
      <c r="A162" s="83">
        <f t="shared" si="15"/>
        <v>0</v>
      </c>
      <c r="B162" s="266">
        <f t="shared" si="16"/>
        <v>0</v>
      </c>
      <c r="C162" s="350">
        <f t="shared" si="17"/>
        <v>0</v>
      </c>
      <c r="D162" s="350"/>
      <c r="E162" s="350"/>
      <c r="F162" s="267">
        <f t="shared" si="12"/>
        <v>0</v>
      </c>
      <c r="G162" s="267">
        <f t="shared" si="13"/>
        <v>0</v>
      </c>
      <c r="H162" s="267" t="str">
        <f t="shared" si="14"/>
        <v/>
      </c>
    </row>
    <row r="163" spans="1:8">
      <c r="A163" s="83">
        <f t="shared" si="15"/>
        <v>0</v>
      </c>
      <c r="B163" s="266">
        <f t="shared" si="16"/>
        <v>0</v>
      </c>
      <c r="C163" s="350">
        <f t="shared" si="17"/>
        <v>0</v>
      </c>
      <c r="D163" s="350"/>
      <c r="E163" s="350"/>
      <c r="F163" s="267">
        <f t="shared" si="12"/>
        <v>0</v>
      </c>
      <c r="G163" s="267">
        <f t="shared" si="13"/>
        <v>0</v>
      </c>
      <c r="H163" s="267" t="str">
        <f t="shared" si="14"/>
        <v/>
      </c>
    </row>
    <row r="164" spans="1:8">
      <c r="A164" s="83">
        <f t="shared" si="15"/>
        <v>0</v>
      </c>
      <c r="B164" s="266">
        <f t="shared" si="16"/>
        <v>0</v>
      </c>
      <c r="C164" s="350">
        <f t="shared" si="17"/>
        <v>0</v>
      </c>
      <c r="D164" s="350"/>
      <c r="E164" s="350"/>
      <c r="F164" s="267">
        <f t="shared" si="12"/>
        <v>0</v>
      </c>
      <c r="G164" s="267">
        <f t="shared" si="13"/>
        <v>0</v>
      </c>
      <c r="H164" s="267" t="str">
        <f t="shared" si="14"/>
        <v/>
      </c>
    </row>
    <row r="165" spans="1:8">
      <c r="A165" s="83">
        <f t="shared" si="15"/>
        <v>0</v>
      </c>
      <c r="B165" s="266">
        <f t="shared" si="16"/>
        <v>0</v>
      </c>
      <c r="C165" s="350">
        <f t="shared" si="17"/>
        <v>0</v>
      </c>
      <c r="D165" s="350"/>
      <c r="E165" s="350"/>
      <c r="F165" s="267">
        <f t="shared" si="12"/>
        <v>0</v>
      </c>
      <c r="G165" s="267">
        <f t="shared" si="13"/>
        <v>0</v>
      </c>
      <c r="H165" s="267" t="str">
        <f t="shared" si="14"/>
        <v/>
      </c>
    </row>
    <row r="166" spans="1:8">
      <c r="A166" s="83">
        <f t="shared" si="15"/>
        <v>0</v>
      </c>
      <c r="B166" s="266">
        <f t="shared" si="16"/>
        <v>0</v>
      </c>
      <c r="C166" s="350">
        <f t="shared" si="17"/>
        <v>0</v>
      </c>
      <c r="D166" s="350"/>
      <c r="E166" s="350"/>
      <c r="F166" s="267">
        <f t="shared" si="12"/>
        <v>0</v>
      </c>
      <c r="G166" s="267">
        <f t="shared" si="13"/>
        <v>0</v>
      </c>
      <c r="H166" s="267" t="str">
        <f t="shared" si="14"/>
        <v/>
      </c>
    </row>
    <row r="167" spans="1:8">
      <c r="A167" s="83">
        <f t="shared" si="15"/>
        <v>0</v>
      </c>
      <c r="B167" s="266">
        <f t="shared" si="16"/>
        <v>0</v>
      </c>
      <c r="C167" s="350">
        <f t="shared" si="17"/>
        <v>0</v>
      </c>
      <c r="D167" s="350"/>
      <c r="E167" s="350"/>
      <c r="F167" s="267">
        <f t="shared" si="12"/>
        <v>0</v>
      </c>
      <c r="G167" s="267">
        <f t="shared" si="13"/>
        <v>0</v>
      </c>
      <c r="H167" s="267" t="str">
        <f t="shared" si="14"/>
        <v/>
      </c>
    </row>
    <row r="168" spans="1:8">
      <c r="A168" s="83">
        <f t="shared" si="15"/>
        <v>0</v>
      </c>
      <c r="B168" s="266">
        <f t="shared" si="16"/>
        <v>0</v>
      </c>
      <c r="C168" s="350">
        <f t="shared" si="17"/>
        <v>0</v>
      </c>
      <c r="D168" s="350"/>
      <c r="E168" s="350"/>
      <c r="F168" s="267">
        <f t="shared" si="12"/>
        <v>0</v>
      </c>
      <c r="G168" s="267">
        <f t="shared" si="13"/>
        <v>0</v>
      </c>
      <c r="H168" s="267" t="str">
        <f t="shared" si="14"/>
        <v/>
      </c>
    </row>
    <row r="169" spans="1:8">
      <c r="A169" s="83">
        <f t="shared" si="15"/>
        <v>0</v>
      </c>
      <c r="B169" s="266">
        <f t="shared" si="16"/>
        <v>0</v>
      </c>
      <c r="C169" s="350">
        <f t="shared" si="17"/>
        <v>0</v>
      </c>
      <c r="D169" s="350"/>
      <c r="E169" s="350"/>
      <c r="F169" s="267">
        <f t="shared" si="12"/>
        <v>0</v>
      </c>
      <c r="G169" s="267">
        <f t="shared" si="13"/>
        <v>0</v>
      </c>
      <c r="H169" s="267" t="str">
        <f t="shared" si="14"/>
        <v/>
      </c>
    </row>
    <row r="170" spans="1:8">
      <c r="A170" s="83">
        <f t="shared" si="15"/>
        <v>0</v>
      </c>
      <c r="B170" s="266">
        <f t="shared" si="16"/>
        <v>0</v>
      </c>
      <c r="C170" s="350">
        <f t="shared" si="17"/>
        <v>0</v>
      </c>
      <c r="D170" s="350"/>
      <c r="E170" s="350"/>
      <c r="F170" s="267">
        <f t="shared" si="12"/>
        <v>0</v>
      </c>
      <c r="G170" s="267">
        <f t="shared" si="13"/>
        <v>0</v>
      </c>
      <c r="H170" s="267" t="str">
        <f t="shared" si="14"/>
        <v/>
      </c>
    </row>
    <row r="171" spans="1:8">
      <c r="A171" s="83">
        <f t="shared" si="15"/>
        <v>0</v>
      </c>
      <c r="B171" s="266">
        <f t="shared" si="16"/>
        <v>0</v>
      </c>
      <c r="C171" s="350">
        <f t="shared" si="17"/>
        <v>0</v>
      </c>
      <c r="D171" s="350"/>
      <c r="E171" s="350"/>
      <c r="F171" s="267">
        <f t="shared" si="12"/>
        <v>0</v>
      </c>
      <c r="G171" s="267">
        <f t="shared" si="13"/>
        <v>0</v>
      </c>
      <c r="H171" s="267" t="str">
        <f t="shared" si="14"/>
        <v/>
      </c>
    </row>
    <row r="172" spans="1:8">
      <c r="A172" s="83">
        <f t="shared" si="15"/>
        <v>0</v>
      </c>
      <c r="B172" s="266">
        <f t="shared" si="16"/>
        <v>0</v>
      </c>
      <c r="C172" s="350">
        <f t="shared" si="17"/>
        <v>0</v>
      </c>
      <c r="D172" s="350"/>
      <c r="E172" s="350"/>
      <c r="F172" s="267">
        <f t="shared" si="12"/>
        <v>0</v>
      </c>
      <c r="G172" s="267">
        <f t="shared" si="13"/>
        <v>0</v>
      </c>
      <c r="H172" s="267" t="str">
        <f t="shared" si="14"/>
        <v/>
      </c>
    </row>
    <row r="173" spans="1:8">
      <c r="A173" s="83">
        <f t="shared" si="15"/>
        <v>0</v>
      </c>
      <c r="B173" s="266">
        <f t="shared" si="16"/>
        <v>0</v>
      </c>
      <c r="C173" s="350">
        <f t="shared" si="17"/>
        <v>0</v>
      </c>
      <c r="D173" s="350"/>
      <c r="E173" s="350"/>
      <c r="F173" s="267">
        <f t="shared" si="12"/>
        <v>0</v>
      </c>
      <c r="G173" s="267">
        <f t="shared" si="13"/>
        <v>0</v>
      </c>
      <c r="H173" s="267" t="str">
        <f t="shared" si="14"/>
        <v/>
      </c>
    </row>
    <row r="174" spans="1:8">
      <c r="A174" s="83">
        <f t="shared" si="15"/>
        <v>0</v>
      </c>
      <c r="B174" s="266">
        <f t="shared" si="16"/>
        <v>0</v>
      </c>
      <c r="C174" s="350">
        <f t="shared" si="17"/>
        <v>0</v>
      </c>
      <c r="D174" s="350"/>
      <c r="E174" s="350"/>
      <c r="F174" s="267">
        <f t="shared" si="12"/>
        <v>0</v>
      </c>
      <c r="G174" s="267">
        <f t="shared" si="13"/>
        <v>0</v>
      </c>
      <c r="H174" s="267" t="str">
        <f t="shared" si="14"/>
        <v/>
      </c>
    </row>
    <row r="175" spans="1:8">
      <c r="A175" s="83">
        <f t="shared" si="15"/>
        <v>0</v>
      </c>
      <c r="B175" s="266">
        <f t="shared" si="16"/>
        <v>0</v>
      </c>
      <c r="C175" s="350">
        <f t="shared" si="17"/>
        <v>0</v>
      </c>
      <c r="D175" s="350"/>
      <c r="E175" s="350"/>
      <c r="F175" s="267">
        <f t="shared" si="12"/>
        <v>0</v>
      </c>
      <c r="G175" s="267">
        <f t="shared" si="13"/>
        <v>0</v>
      </c>
      <c r="H175" s="267" t="str">
        <f t="shared" si="14"/>
        <v/>
      </c>
    </row>
    <row r="176" spans="1:8">
      <c r="A176" s="83">
        <f t="shared" si="15"/>
        <v>0</v>
      </c>
      <c r="B176" s="266">
        <f t="shared" si="16"/>
        <v>0</v>
      </c>
      <c r="C176" s="350">
        <f t="shared" si="17"/>
        <v>0</v>
      </c>
      <c r="D176" s="350"/>
      <c r="E176" s="350"/>
      <c r="F176" s="267">
        <f t="shared" si="12"/>
        <v>0</v>
      </c>
      <c r="G176" s="267">
        <f t="shared" si="13"/>
        <v>0</v>
      </c>
      <c r="H176" s="267" t="str">
        <f t="shared" si="14"/>
        <v/>
      </c>
    </row>
    <row r="177" spans="1:8">
      <c r="A177" s="83">
        <f t="shared" si="15"/>
        <v>0</v>
      </c>
      <c r="B177" s="266">
        <f t="shared" si="16"/>
        <v>0</v>
      </c>
      <c r="C177" s="350">
        <f t="shared" si="17"/>
        <v>0</v>
      </c>
      <c r="D177" s="350"/>
      <c r="E177" s="350"/>
      <c r="F177" s="267">
        <f t="shared" si="12"/>
        <v>0</v>
      </c>
      <c r="G177" s="267">
        <f t="shared" si="13"/>
        <v>0</v>
      </c>
      <c r="H177" s="267" t="str">
        <f t="shared" si="14"/>
        <v/>
      </c>
    </row>
    <row r="178" spans="1:8">
      <c r="A178" s="83">
        <f t="shared" si="15"/>
        <v>0</v>
      </c>
      <c r="B178" s="266">
        <f t="shared" si="16"/>
        <v>0</v>
      </c>
      <c r="C178" s="350">
        <f t="shared" si="17"/>
        <v>0</v>
      </c>
      <c r="D178" s="350"/>
      <c r="E178" s="350"/>
      <c r="F178" s="267">
        <f t="shared" si="12"/>
        <v>0</v>
      </c>
      <c r="G178" s="267">
        <f t="shared" si="13"/>
        <v>0</v>
      </c>
      <c r="H178" s="267" t="str">
        <f t="shared" si="14"/>
        <v/>
      </c>
    </row>
    <row r="179" spans="1:8">
      <c r="A179" s="83">
        <f t="shared" si="15"/>
        <v>0</v>
      </c>
      <c r="B179" s="266">
        <f t="shared" si="16"/>
        <v>0</v>
      </c>
      <c r="C179" s="350">
        <f t="shared" si="17"/>
        <v>0</v>
      </c>
      <c r="D179" s="350"/>
      <c r="E179" s="350"/>
      <c r="F179" s="267">
        <f t="shared" si="12"/>
        <v>0</v>
      </c>
      <c r="G179" s="267">
        <f t="shared" si="13"/>
        <v>0</v>
      </c>
      <c r="H179" s="267" t="str">
        <f t="shared" si="14"/>
        <v/>
      </c>
    </row>
    <row r="180" spans="1:8">
      <c r="A180" s="83">
        <f t="shared" si="15"/>
        <v>0</v>
      </c>
      <c r="B180" s="266">
        <f t="shared" si="16"/>
        <v>0</v>
      </c>
      <c r="C180" s="350">
        <f t="shared" si="17"/>
        <v>0</v>
      </c>
      <c r="D180" s="350"/>
      <c r="E180" s="350"/>
      <c r="F180" s="267">
        <f t="shared" si="12"/>
        <v>0</v>
      </c>
      <c r="G180" s="267">
        <f t="shared" si="13"/>
        <v>0</v>
      </c>
      <c r="H180" s="267" t="str">
        <f t="shared" si="14"/>
        <v/>
      </c>
    </row>
    <row r="181" spans="1:8">
      <c r="A181" s="83">
        <f t="shared" si="15"/>
        <v>0</v>
      </c>
      <c r="B181" s="266">
        <f t="shared" si="16"/>
        <v>0</v>
      </c>
      <c r="C181" s="350">
        <f t="shared" si="17"/>
        <v>0</v>
      </c>
      <c r="D181" s="350"/>
      <c r="E181" s="350"/>
      <c r="F181" s="267">
        <f t="shared" si="12"/>
        <v>0</v>
      </c>
      <c r="G181" s="267">
        <f t="shared" si="13"/>
        <v>0</v>
      </c>
      <c r="H181" s="267" t="str">
        <f t="shared" si="14"/>
        <v/>
      </c>
    </row>
    <row r="182" spans="1:8">
      <c r="A182" s="83">
        <f t="shared" si="15"/>
        <v>0</v>
      </c>
      <c r="B182" s="266">
        <f t="shared" si="16"/>
        <v>0</v>
      </c>
      <c r="C182" s="350">
        <f t="shared" si="17"/>
        <v>0</v>
      </c>
      <c r="D182" s="350"/>
      <c r="E182" s="350"/>
      <c r="F182" s="267">
        <f t="shared" si="12"/>
        <v>0</v>
      </c>
      <c r="G182" s="267">
        <f t="shared" si="13"/>
        <v>0</v>
      </c>
      <c r="H182" s="267" t="str">
        <f t="shared" si="14"/>
        <v/>
      </c>
    </row>
    <row r="183" spans="1:8">
      <c r="A183" s="83">
        <f t="shared" si="15"/>
        <v>0</v>
      </c>
      <c r="B183" s="266">
        <f t="shared" si="16"/>
        <v>0</v>
      </c>
      <c r="C183" s="350">
        <f t="shared" si="17"/>
        <v>0</v>
      </c>
      <c r="D183" s="350"/>
      <c r="E183" s="350"/>
      <c r="F183" s="267">
        <f t="shared" si="12"/>
        <v>0</v>
      </c>
      <c r="G183" s="267">
        <f t="shared" si="13"/>
        <v>0</v>
      </c>
      <c r="H183" s="267" t="str">
        <f t="shared" si="14"/>
        <v/>
      </c>
    </row>
    <row r="184" spans="1:8">
      <c r="A184" s="83">
        <f t="shared" si="15"/>
        <v>0</v>
      </c>
      <c r="B184" s="266">
        <f t="shared" si="16"/>
        <v>0</v>
      </c>
      <c r="C184" s="350">
        <f t="shared" si="17"/>
        <v>0</v>
      </c>
      <c r="D184" s="350"/>
      <c r="E184" s="350"/>
      <c r="F184" s="267">
        <f t="shared" si="12"/>
        <v>0</v>
      </c>
      <c r="G184" s="267">
        <f t="shared" si="13"/>
        <v>0</v>
      </c>
      <c r="H184" s="267" t="str">
        <f t="shared" si="14"/>
        <v/>
      </c>
    </row>
    <row r="185" spans="1:8">
      <c r="A185" s="83">
        <f t="shared" si="15"/>
        <v>0</v>
      </c>
      <c r="B185" s="266">
        <f t="shared" si="16"/>
        <v>0</v>
      </c>
      <c r="C185" s="350">
        <f t="shared" si="17"/>
        <v>0</v>
      </c>
      <c r="D185" s="350"/>
      <c r="E185" s="350"/>
      <c r="F185" s="267">
        <f t="shared" si="12"/>
        <v>0</v>
      </c>
      <c r="G185" s="267">
        <f t="shared" si="13"/>
        <v>0</v>
      </c>
      <c r="H185" s="267" t="str">
        <f t="shared" si="14"/>
        <v/>
      </c>
    </row>
    <row r="186" spans="1:8">
      <c r="A186" s="83">
        <f t="shared" si="15"/>
        <v>0</v>
      </c>
      <c r="B186" s="266">
        <f t="shared" si="16"/>
        <v>0</v>
      </c>
      <c r="C186" s="350">
        <f t="shared" si="17"/>
        <v>0</v>
      </c>
      <c r="D186" s="350"/>
      <c r="E186" s="350"/>
      <c r="F186" s="267">
        <f t="shared" si="12"/>
        <v>0</v>
      </c>
      <c r="G186" s="267">
        <f t="shared" si="13"/>
        <v>0</v>
      </c>
      <c r="H186" s="267" t="str">
        <f t="shared" si="14"/>
        <v/>
      </c>
    </row>
    <row r="187" spans="1:8">
      <c r="A187" s="83">
        <f t="shared" si="15"/>
        <v>0</v>
      </c>
      <c r="B187" s="266">
        <f t="shared" si="16"/>
        <v>0</v>
      </c>
      <c r="C187" s="350">
        <f t="shared" si="17"/>
        <v>0</v>
      </c>
      <c r="D187" s="350"/>
      <c r="E187" s="350"/>
      <c r="F187" s="267">
        <f t="shared" si="12"/>
        <v>0</v>
      </c>
      <c r="G187" s="267">
        <f t="shared" si="13"/>
        <v>0</v>
      </c>
      <c r="H187" s="267" t="str">
        <f t="shared" si="14"/>
        <v/>
      </c>
    </row>
    <row r="188" spans="1:8">
      <c r="A188" s="83">
        <f t="shared" si="15"/>
        <v>0</v>
      </c>
      <c r="B188" s="266">
        <f t="shared" si="16"/>
        <v>0</v>
      </c>
      <c r="C188" s="350">
        <f t="shared" si="17"/>
        <v>0</v>
      </c>
      <c r="D188" s="350"/>
      <c r="E188" s="350"/>
      <c r="F188" s="267">
        <f t="shared" si="12"/>
        <v>0</v>
      </c>
      <c r="G188" s="267">
        <f t="shared" si="13"/>
        <v>0</v>
      </c>
      <c r="H188" s="267" t="str">
        <f t="shared" si="14"/>
        <v/>
      </c>
    </row>
    <row r="189" spans="1:8">
      <c r="A189" s="83">
        <f t="shared" si="15"/>
        <v>0</v>
      </c>
      <c r="B189" s="266">
        <f t="shared" si="16"/>
        <v>0</v>
      </c>
      <c r="C189" s="350">
        <f t="shared" si="17"/>
        <v>0</v>
      </c>
      <c r="D189" s="350"/>
      <c r="E189" s="350"/>
      <c r="F189" s="267">
        <f t="shared" si="12"/>
        <v>0</v>
      </c>
      <c r="G189" s="267">
        <f t="shared" si="13"/>
        <v>0</v>
      </c>
      <c r="H189" s="267" t="str">
        <f t="shared" si="14"/>
        <v/>
      </c>
    </row>
    <row r="190" spans="1:8">
      <c r="A190" s="83">
        <f t="shared" si="15"/>
        <v>0</v>
      </c>
      <c r="B190" s="266">
        <f t="shared" si="16"/>
        <v>0</v>
      </c>
      <c r="C190" s="350">
        <f t="shared" si="17"/>
        <v>0</v>
      </c>
      <c r="D190" s="350"/>
      <c r="E190" s="350"/>
      <c r="F190" s="267">
        <f t="shared" si="12"/>
        <v>0</v>
      </c>
      <c r="G190" s="267">
        <f t="shared" si="13"/>
        <v>0</v>
      </c>
      <c r="H190" s="267" t="str">
        <f t="shared" si="14"/>
        <v/>
      </c>
    </row>
    <row r="191" spans="1:8">
      <c r="A191" s="83">
        <f t="shared" si="15"/>
        <v>0</v>
      </c>
      <c r="B191" s="266">
        <f t="shared" si="16"/>
        <v>0</v>
      </c>
      <c r="C191" s="350">
        <f t="shared" si="17"/>
        <v>0</v>
      </c>
      <c r="D191" s="350"/>
      <c r="E191" s="350"/>
      <c r="F191" s="267">
        <f t="shared" si="12"/>
        <v>0</v>
      </c>
      <c r="G191" s="267">
        <f t="shared" si="13"/>
        <v>0</v>
      </c>
      <c r="H191" s="267" t="str">
        <f t="shared" si="14"/>
        <v/>
      </c>
    </row>
    <row r="192" spans="1:8">
      <c r="A192" s="83">
        <f t="shared" si="15"/>
        <v>0</v>
      </c>
      <c r="B192" s="266">
        <f t="shared" si="16"/>
        <v>0</v>
      </c>
      <c r="C192" s="350">
        <f t="shared" si="17"/>
        <v>0</v>
      </c>
      <c r="D192" s="350"/>
      <c r="E192" s="350"/>
      <c r="F192" s="267">
        <f t="shared" si="12"/>
        <v>0</v>
      </c>
      <c r="G192" s="267">
        <f t="shared" si="13"/>
        <v>0</v>
      </c>
      <c r="H192" s="267" t="str">
        <f t="shared" si="14"/>
        <v/>
      </c>
    </row>
    <row r="193" spans="1:8">
      <c r="A193" s="83">
        <f t="shared" si="15"/>
        <v>0</v>
      </c>
      <c r="B193" s="266">
        <f t="shared" si="16"/>
        <v>0</v>
      </c>
      <c r="C193" s="350">
        <f t="shared" si="17"/>
        <v>0</v>
      </c>
      <c r="D193" s="350"/>
      <c r="E193" s="350"/>
      <c r="F193" s="267">
        <f t="shared" si="12"/>
        <v>0</v>
      </c>
      <c r="G193" s="267">
        <f t="shared" si="13"/>
        <v>0</v>
      </c>
      <c r="H193" s="267" t="str">
        <f t="shared" si="14"/>
        <v/>
      </c>
    </row>
    <row r="194" spans="1:8">
      <c r="A194" s="83">
        <f t="shared" si="15"/>
        <v>0</v>
      </c>
      <c r="B194" s="266">
        <f t="shared" si="16"/>
        <v>0</v>
      </c>
      <c r="C194" s="350">
        <f t="shared" si="17"/>
        <v>0</v>
      </c>
      <c r="D194" s="350"/>
      <c r="E194" s="350"/>
      <c r="F194" s="267">
        <f t="shared" si="12"/>
        <v>0</v>
      </c>
      <c r="G194" s="267">
        <f t="shared" si="13"/>
        <v>0</v>
      </c>
      <c r="H194" s="267" t="str">
        <f t="shared" si="14"/>
        <v/>
      </c>
    </row>
    <row r="195" spans="1:8">
      <c r="A195" s="83">
        <f t="shared" si="15"/>
        <v>0</v>
      </c>
      <c r="B195" s="266">
        <f t="shared" si="16"/>
        <v>0</v>
      </c>
      <c r="C195" s="350">
        <f t="shared" si="17"/>
        <v>0</v>
      </c>
      <c r="D195" s="350"/>
      <c r="E195" s="350"/>
      <c r="F195" s="267">
        <f t="shared" si="12"/>
        <v>0</v>
      </c>
      <c r="G195" s="267">
        <f t="shared" si="13"/>
        <v>0</v>
      </c>
      <c r="H195" s="267" t="str">
        <f t="shared" si="14"/>
        <v/>
      </c>
    </row>
    <row r="196" spans="1:8">
      <c r="A196" s="83">
        <f t="shared" si="15"/>
        <v>0</v>
      </c>
      <c r="B196" s="266">
        <f t="shared" si="16"/>
        <v>0</v>
      </c>
      <c r="C196" s="350">
        <f t="shared" si="17"/>
        <v>0</v>
      </c>
      <c r="D196" s="350"/>
      <c r="E196" s="350"/>
      <c r="F196" s="267">
        <f t="shared" si="12"/>
        <v>0</v>
      </c>
      <c r="G196" s="267">
        <f t="shared" si="13"/>
        <v>0</v>
      </c>
      <c r="H196" s="267" t="str">
        <f t="shared" si="14"/>
        <v/>
      </c>
    </row>
    <row r="197" spans="1:8">
      <c r="A197" s="83">
        <f t="shared" si="15"/>
        <v>0</v>
      </c>
      <c r="B197" s="266">
        <f t="shared" si="16"/>
        <v>0</v>
      </c>
      <c r="C197" s="350">
        <f t="shared" si="17"/>
        <v>0</v>
      </c>
      <c r="D197" s="350"/>
      <c r="E197" s="350"/>
      <c r="F197" s="267">
        <f t="shared" si="12"/>
        <v>0</v>
      </c>
      <c r="G197" s="267">
        <f t="shared" si="13"/>
        <v>0</v>
      </c>
      <c r="H197" s="267" t="str">
        <f t="shared" si="14"/>
        <v/>
      </c>
    </row>
    <row r="198" spans="1:8">
      <c r="A198" s="83">
        <f t="shared" si="15"/>
        <v>0</v>
      </c>
      <c r="B198" s="266">
        <f t="shared" si="16"/>
        <v>0</v>
      </c>
      <c r="C198" s="350">
        <f t="shared" si="17"/>
        <v>0</v>
      </c>
      <c r="D198" s="350"/>
      <c r="E198" s="350"/>
      <c r="F198" s="267">
        <f t="shared" si="12"/>
        <v>0</v>
      </c>
      <c r="G198" s="267">
        <f t="shared" si="13"/>
        <v>0</v>
      </c>
      <c r="H198" s="267" t="str">
        <f t="shared" si="14"/>
        <v/>
      </c>
    </row>
    <row r="199" spans="1:8">
      <c r="A199" s="83">
        <f t="shared" si="15"/>
        <v>0</v>
      </c>
      <c r="B199" s="266">
        <f t="shared" si="16"/>
        <v>0</v>
      </c>
      <c r="C199" s="350">
        <f t="shared" si="17"/>
        <v>0</v>
      </c>
      <c r="D199" s="350"/>
      <c r="E199" s="350"/>
      <c r="F199" s="267">
        <f t="shared" si="12"/>
        <v>0</v>
      </c>
      <c r="G199" s="267">
        <f t="shared" si="13"/>
        <v>0</v>
      </c>
      <c r="H199" s="267" t="str">
        <f t="shared" si="14"/>
        <v/>
      </c>
    </row>
    <row r="200" spans="1:8">
      <c r="A200" s="83">
        <f t="shared" si="15"/>
        <v>0</v>
      </c>
      <c r="B200" s="266">
        <f t="shared" si="16"/>
        <v>0</v>
      </c>
      <c r="C200" s="350">
        <f t="shared" si="17"/>
        <v>0</v>
      </c>
      <c r="D200" s="350"/>
      <c r="E200" s="350"/>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c r="A201" s="83">
        <f t="shared" ref="A201:A264" si="21">IF(ROW()-7&lt;=筆數,VLOOKUP(ROW()-7,日記表,3,FALSE),0)</f>
        <v>0</v>
      </c>
      <c r="B201" s="266">
        <f t="shared" ref="B201:B264" si="22">IF(ROW()-7&lt;=筆數,VLOOKUP(ROW()-7,日記表,4,FALSE),0)</f>
        <v>0</v>
      </c>
      <c r="C201" s="350">
        <f t="shared" ref="C201:C264" si="23">IF(ROW()-7&lt;=筆數,VLOOKUP(ROW()-7,日記表,10,FALSE),0)</f>
        <v>0</v>
      </c>
      <c r="D201" s="350"/>
      <c r="E201" s="350"/>
      <c r="F201" s="267">
        <f t="shared" si="18"/>
        <v>0</v>
      </c>
      <c r="G201" s="267">
        <f t="shared" si="19"/>
        <v>0</v>
      </c>
      <c r="H201" s="267" t="str">
        <f t="shared" si="20"/>
        <v/>
      </c>
    </row>
    <row r="202" spans="1:8">
      <c r="A202" s="83">
        <f t="shared" si="21"/>
        <v>0</v>
      </c>
      <c r="B202" s="266">
        <f t="shared" si="22"/>
        <v>0</v>
      </c>
      <c r="C202" s="350">
        <f t="shared" si="23"/>
        <v>0</v>
      </c>
      <c r="D202" s="350"/>
      <c r="E202" s="350"/>
      <c r="F202" s="267">
        <f t="shared" si="18"/>
        <v>0</v>
      </c>
      <c r="G202" s="267">
        <f t="shared" si="19"/>
        <v>0</v>
      </c>
      <c r="H202" s="267" t="str">
        <f t="shared" si="20"/>
        <v/>
      </c>
    </row>
    <row r="203" spans="1:8">
      <c r="A203" s="83">
        <f t="shared" si="21"/>
        <v>0</v>
      </c>
      <c r="B203" s="266">
        <f t="shared" si="22"/>
        <v>0</v>
      </c>
      <c r="C203" s="350">
        <f t="shared" si="23"/>
        <v>0</v>
      </c>
      <c r="D203" s="350"/>
      <c r="E203" s="350"/>
      <c r="F203" s="267">
        <f t="shared" si="18"/>
        <v>0</v>
      </c>
      <c r="G203" s="267">
        <f t="shared" si="19"/>
        <v>0</v>
      </c>
      <c r="H203" s="267" t="str">
        <f t="shared" si="20"/>
        <v/>
      </c>
    </row>
    <row r="204" spans="1:8">
      <c r="A204" s="83">
        <f t="shared" si="21"/>
        <v>0</v>
      </c>
      <c r="B204" s="266">
        <f t="shared" si="22"/>
        <v>0</v>
      </c>
      <c r="C204" s="350">
        <f t="shared" si="23"/>
        <v>0</v>
      </c>
      <c r="D204" s="350"/>
      <c r="E204" s="350"/>
      <c r="F204" s="267">
        <f t="shared" si="18"/>
        <v>0</v>
      </c>
      <c r="G204" s="267">
        <f t="shared" si="19"/>
        <v>0</v>
      </c>
      <c r="H204" s="267" t="str">
        <f t="shared" si="20"/>
        <v/>
      </c>
    </row>
    <row r="205" spans="1:8">
      <c r="A205" s="83">
        <f t="shared" si="21"/>
        <v>0</v>
      </c>
      <c r="B205" s="266">
        <f t="shared" si="22"/>
        <v>0</v>
      </c>
      <c r="C205" s="350">
        <f t="shared" si="23"/>
        <v>0</v>
      </c>
      <c r="D205" s="350"/>
      <c r="E205" s="350"/>
      <c r="F205" s="267">
        <f t="shared" si="18"/>
        <v>0</v>
      </c>
      <c r="G205" s="267">
        <f t="shared" si="19"/>
        <v>0</v>
      </c>
      <c r="H205" s="267" t="str">
        <f t="shared" si="20"/>
        <v/>
      </c>
    </row>
    <row r="206" spans="1:8">
      <c r="A206" s="83">
        <f t="shared" si="21"/>
        <v>0</v>
      </c>
      <c r="B206" s="266">
        <f t="shared" si="22"/>
        <v>0</v>
      </c>
      <c r="C206" s="350">
        <f t="shared" si="23"/>
        <v>0</v>
      </c>
      <c r="D206" s="350"/>
      <c r="E206" s="350"/>
      <c r="F206" s="267">
        <f t="shared" si="18"/>
        <v>0</v>
      </c>
      <c r="G206" s="267">
        <f t="shared" si="19"/>
        <v>0</v>
      </c>
      <c r="H206" s="267" t="str">
        <f t="shared" si="20"/>
        <v/>
      </c>
    </row>
    <row r="207" spans="1:8">
      <c r="A207" s="83">
        <f t="shared" si="21"/>
        <v>0</v>
      </c>
      <c r="B207" s="266">
        <f t="shared" si="22"/>
        <v>0</v>
      </c>
      <c r="C207" s="350">
        <f t="shared" si="23"/>
        <v>0</v>
      </c>
      <c r="D207" s="350"/>
      <c r="E207" s="350"/>
      <c r="F207" s="267">
        <f t="shared" si="18"/>
        <v>0</v>
      </c>
      <c r="G207" s="267">
        <f t="shared" si="19"/>
        <v>0</v>
      </c>
      <c r="H207" s="267" t="str">
        <f t="shared" si="20"/>
        <v/>
      </c>
    </row>
    <row r="208" spans="1:8">
      <c r="A208" s="83">
        <f t="shared" si="21"/>
        <v>0</v>
      </c>
      <c r="B208" s="266">
        <f t="shared" si="22"/>
        <v>0</v>
      </c>
      <c r="C208" s="350">
        <f t="shared" si="23"/>
        <v>0</v>
      </c>
      <c r="D208" s="350"/>
      <c r="E208" s="350"/>
      <c r="F208" s="267">
        <f t="shared" si="18"/>
        <v>0</v>
      </c>
      <c r="G208" s="267">
        <f t="shared" si="19"/>
        <v>0</v>
      </c>
      <c r="H208" s="267" t="str">
        <f t="shared" si="20"/>
        <v/>
      </c>
    </row>
    <row r="209" spans="1:8">
      <c r="A209" s="83">
        <f t="shared" si="21"/>
        <v>0</v>
      </c>
      <c r="B209" s="266">
        <f t="shared" si="22"/>
        <v>0</v>
      </c>
      <c r="C209" s="350">
        <f t="shared" si="23"/>
        <v>0</v>
      </c>
      <c r="D209" s="350"/>
      <c r="E209" s="350"/>
      <c r="F209" s="267">
        <f t="shared" si="18"/>
        <v>0</v>
      </c>
      <c r="G209" s="267">
        <f t="shared" si="19"/>
        <v>0</v>
      </c>
      <c r="H209" s="267" t="str">
        <f t="shared" si="20"/>
        <v/>
      </c>
    </row>
    <row r="210" spans="1:8">
      <c r="A210" s="83">
        <f t="shared" si="21"/>
        <v>0</v>
      </c>
      <c r="B210" s="266">
        <f t="shared" si="22"/>
        <v>0</v>
      </c>
      <c r="C210" s="350">
        <f t="shared" si="23"/>
        <v>0</v>
      </c>
      <c r="D210" s="350"/>
      <c r="E210" s="350"/>
      <c r="F210" s="267">
        <f t="shared" si="18"/>
        <v>0</v>
      </c>
      <c r="G210" s="267">
        <f t="shared" si="19"/>
        <v>0</v>
      </c>
      <c r="H210" s="267" t="str">
        <f t="shared" si="20"/>
        <v/>
      </c>
    </row>
    <row r="211" spans="1:8">
      <c r="A211" s="83">
        <f t="shared" si="21"/>
        <v>0</v>
      </c>
      <c r="B211" s="266">
        <f t="shared" si="22"/>
        <v>0</v>
      </c>
      <c r="C211" s="350">
        <f t="shared" si="23"/>
        <v>0</v>
      </c>
      <c r="D211" s="350"/>
      <c r="E211" s="350"/>
      <c r="F211" s="267">
        <f t="shared" si="18"/>
        <v>0</v>
      </c>
      <c r="G211" s="267">
        <f t="shared" si="19"/>
        <v>0</v>
      </c>
      <c r="H211" s="267" t="str">
        <f t="shared" si="20"/>
        <v/>
      </c>
    </row>
    <row r="212" spans="1:8">
      <c r="A212" s="83">
        <f t="shared" si="21"/>
        <v>0</v>
      </c>
      <c r="B212" s="266">
        <f t="shared" si="22"/>
        <v>0</v>
      </c>
      <c r="C212" s="350">
        <f t="shared" si="23"/>
        <v>0</v>
      </c>
      <c r="D212" s="350"/>
      <c r="E212" s="350"/>
      <c r="F212" s="267">
        <f t="shared" si="18"/>
        <v>0</v>
      </c>
      <c r="G212" s="267">
        <f t="shared" si="19"/>
        <v>0</v>
      </c>
      <c r="H212" s="267" t="str">
        <f t="shared" si="20"/>
        <v/>
      </c>
    </row>
    <row r="213" spans="1:8">
      <c r="A213" s="83">
        <f t="shared" si="21"/>
        <v>0</v>
      </c>
      <c r="B213" s="266">
        <f t="shared" si="22"/>
        <v>0</v>
      </c>
      <c r="C213" s="350">
        <f t="shared" si="23"/>
        <v>0</v>
      </c>
      <c r="D213" s="350"/>
      <c r="E213" s="350"/>
      <c r="F213" s="267">
        <f t="shared" si="18"/>
        <v>0</v>
      </c>
      <c r="G213" s="267">
        <f t="shared" si="19"/>
        <v>0</v>
      </c>
      <c r="H213" s="267" t="str">
        <f t="shared" si="20"/>
        <v/>
      </c>
    </row>
    <row r="214" spans="1:8">
      <c r="A214" s="83">
        <f t="shared" si="21"/>
        <v>0</v>
      </c>
      <c r="B214" s="266">
        <f t="shared" si="22"/>
        <v>0</v>
      </c>
      <c r="C214" s="350">
        <f t="shared" si="23"/>
        <v>0</v>
      </c>
      <c r="D214" s="350"/>
      <c r="E214" s="350"/>
      <c r="F214" s="267">
        <f t="shared" si="18"/>
        <v>0</v>
      </c>
      <c r="G214" s="267">
        <f t="shared" si="19"/>
        <v>0</v>
      </c>
      <c r="H214" s="267" t="str">
        <f t="shared" si="20"/>
        <v/>
      </c>
    </row>
    <row r="215" spans="1:8">
      <c r="A215" s="83">
        <f t="shared" si="21"/>
        <v>0</v>
      </c>
      <c r="B215" s="266">
        <f t="shared" si="22"/>
        <v>0</v>
      </c>
      <c r="C215" s="350">
        <f t="shared" si="23"/>
        <v>0</v>
      </c>
      <c r="D215" s="350"/>
      <c r="E215" s="350"/>
      <c r="F215" s="267">
        <f t="shared" si="18"/>
        <v>0</v>
      </c>
      <c r="G215" s="267">
        <f t="shared" si="19"/>
        <v>0</v>
      </c>
      <c r="H215" s="267" t="str">
        <f t="shared" si="20"/>
        <v/>
      </c>
    </row>
    <row r="216" spans="1:8">
      <c r="A216" s="83">
        <f t="shared" si="21"/>
        <v>0</v>
      </c>
      <c r="B216" s="266">
        <f t="shared" si="22"/>
        <v>0</v>
      </c>
      <c r="C216" s="350">
        <f t="shared" si="23"/>
        <v>0</v>
      </c>
      <c r="D216" s="350"/>
      <c r="E216" s="350"/>
      <c r="F216" s="267">
        <f t="shared" si="18"/>
        <v>0</v>
      </c>
      <c r="G216" s="267">
        <f t="shared" si="19"/>
        <v>0</v>
      </c>
      <c r="H216" s="267" t="str">
        <f t="shared" si="20"/>
        <v/>
      </c>
    </row>
    <row r="217" spans="1:8">
      <c r="A217" s="83">
        <f t="shared" si="21"/>
        <v>0</v>
      </c>
      <c r="B217" s="266">
        <f t="shared" si="22"/>
        <v>0</v>
      </c>
      <c r="C217" s="350">
        <f t="shared" si="23"/>
        <v>0</v>
      </c>
      <c r="D217" s="350"/>
      <c r="E217" s="350"/>
      <c r="F217" s="267">
        <f t="shared" si="18"/>
        <v>0</v>
      </c>
      <c r="G217" s="267">
        <f t="shared" si="19"/>
        <v>0</v>
      </c>
      <c r="H217" s="267" t="str">
        <f t="shared" si="20"/>
        <v/>
      </c>
    </row>
    <row r="218" spans="1:8">
      <c r="A218" s="83">
        <f t="shared" si="21"/>
        <v>0</v>
      </c>
      <c r="B218" s="266">
        <f t="shared" si="22"/>
        <v>0</v>
      </c>
      <c r="C218" s="350">
        <f t="shared" si="23"/>
        <v>0</v>
      </c>
      <c r="D218" s="350"/>
      <c r="E218" s="350"/>
      <c r="F218" s="267">
        <f t="shared" si="18"/>
        <v>0</v>
      </c>
      <c r="G218" s="267">
        <f t="shared" si="19"/>
        <v>0</v>
      </c>
      <c r="H218" s="267" t="str">
        <f t="shared" si="20"/>
        <v/>
      </c>
    </row>
    <row r="219" spans="1:8">
      <c r="A219" s="83">
        <f t="shared" si="21"/>
        <v>0</v>
      </c>
      <c r="B219" s="266">
        <f t="shared" si="22"/>
        <v>0</v>
      </c>
      <c r="C219" s="350">
        <f t="shared" si="23"/>
        <v>0</v>
      </c>
      <c r="D219" s="350"/>
      <c r="E219" s="350"/>
      <c r="F219" s="267">
        <f t="shared" si="18"/>
        <v>0</v>
      </c>
      <c r="G219" s="267">
        <f t="shared" si="19"/>
        <v>0</v>
      </c>
      <c r="H219" s="267" t="str">
        <f t="shared" si="20"/>
        <v/>
      </c>
    </row>
    <row r="220" spans="1:8">
      <c r="A220" s="83">
        <f t="shared" si="21"/>
        <v>0</v>
      </c>
      <c r="B220" s="266">
        <f t="shared" si="22"/>
        <v>0</v>
      </c>
      <c r="C220" s="350">
        <f t="shared" si="23"/>
        <v>0</v>
      </c>
      <c r="D220" s="350"/>
      <c r="E220" s="350"/>
      <c r="F220" s="267">
        <f t="shared" si="18"/>
        <v>0</v>
      </c>
      <c r="G220" s="267">
        <f t="shared" si="19"/>
        <v>0</v>
      </c>
      <c r="H220" s="267" t="str">
        <f t="shared" si="20"/>
        <v/>
      </c>
    </row>
    <row r="221" spans="1:8">
      <c r="A221" s="83">
        <f t="shared" si="21"/>
        <v>0</v>
      </c>
      <c r="B221" s="266">
        <f t="shared" si="22"/>
        <v>0</v>
      </c>
      <c r="C221" s="350">
        <f t="shared" si="23"/>
        <v>0</v>
      </c>
      <c r="D221" s="350"/>
      <c r="E221" s="350"/>
      <c r="F221" s="267">
        <f t="shared" si="18"/>
        <v>0</v>
      </c>
      <c r="G221" s="267">
        <f t="shared" si="19"/>
        <v>0</v>
      </c>
      <c r="H221" s="267" t="str">
        <f t="shared" si="20"/>
        <v/>
      </c>
    </row>
    <row r="222" spans="1:8">
      <c r="A222" s="83">
        <f t="shared" si="21"/>
        <v>0</v>
      </c>
      <c r="B222" s="266">
        <f t="shared" si="22"/>
        <v>0</v>
      </c>
      <c r="C222" s="350">
        <f t="shared" si="23"/>
        <v>0</v>
      </c>
      <c r="D222" s="350"/>
      <c r="E222" s="350"/>
      <c r="F222" s="267">
        <f t="shared" si="18"/>
        <v>0</v>
      </c>
      <c r="G222" s="267">
        <f t="shared" si="19"/>
        <v>0</v>
      </c>
      <c r="H222" s="267" t="str">
        <f t="shared" si="20"/>
        <v/>
      </c>
    </row>
    <row r="223" spans="1:8">
      <c r="A223" s="83">
        <f t="shared" si="21"/>
        <v>0</v>
      </c>
      <c r="B223" s="266">
        <f t="shared" si="22"/>
        <v>0</v>
      </c>
      <c r="C223" s="350">
        <f t="shared" si="23"/>
        <v>0</v>
      </c>
      <c r="D223" s="350"/>
      <c r="E223" s="350"/>
      <c r="F223" s="267">
        <f t="shared" si="18"/>
        <v>0</v>
      </c>
      <c r="G223" s="267">
        <f t="shared" si="19"/>
        <v>0</v>
      </c>
      <c r="H223" s="267" t="str">
        <f t="shared" si="20"/>
        <v/>
      </c>
    </row>
    <row r="224" spans="1:8">
      <c r="A224" s="83">
        <f t="shared" si="21"/>
        <v>0</v>
      </c>
      <c r="B224" s="266">
        <f t="shared" si="22"/>
        <v>0</v>
      </c>
      <c r="C224" s="350">
        <f t="shared" si="23"/>
        <v>0</v>
      </c>
      <c r="D224" s="350"/>
      <c r="E224" s="350"/>
      <c r="F224" s="267">
        <f t="shared" si="18"/>
        <v>0</v>
      </c>
      <c r="G224" s="267">
        <f t="shared" si="19"/>
        <v>0</v>
      </c>
      <c r="H224" s="267" t="str">
        <f t="shared" si="20"/>
        <v/>
      </c>
    </row>
    <row r="225" spans="1:8">
      <c r="A225" s="83">
        <f t="shared" si="21"/>
        <v>0</v>
      </c>
      <c r="B225" s="266">
        <f t="shared" si="22"/>
        <v>0</v>
      </c>
      <c r="C225" s="350">
        <f t="shared" si="23"/>
        <v>0</v>
      </c>
      <c r="D225" s="350"/>
      <c r="E225" s="350"/>
      <c r="F225" s="267">
        <f t="shared" si="18"/>
        <v>0</v>
      </c>
      <c r="G225" s="267">
        <f t="shared" si="19"/>
        <v>0</v>
      </c>
      <c r="H225" s="267" t="str">
        <f t="shared" si="20"/>
        <v/>
      </c>
    </row>
    <row r="226" spans="1:8">
      <c r="A226" s="83">
        <f t="shared" si="21"/>
        <v>0</v>
      </c>
      <c r="B226" s="266">
        <f t="shared" si="22"/>
        <v>0</v>
      </c>
      <c r="C226" s="350">
        <f t="shared" si="23"/>
        <v>0</v>
      </c>
      <c r="D226" s="350"/>
      <c r="E226" s="350"/>
      <c r="F226" s="267">
        <f t="shared" si="18"/>
        <v>0</v>
      </c>
      <c r="G226" s="267">
        <f t="shared" si="19"/>
        <v>0</v>
      </c>
      <c r="H226" s="267" t="str">
        <f t="shared" si="20"/>
        <v/>
      </c>
    </row>
    <row r="227" spans="1:8">
      <c r="A227" s="83">
        <f t="shared" si="21"/>
        <v>0</v>
      </c>
      <c r="B227" s="266">
        <f t="shared" si="22"/>
        <v>0</v>
      </c>
      <c r="C227" s="350">
        <f t="shared" si="23"/>
        <v>0</v>
      </c>
      <c r="D227" s="350"/>
      <c r="E227" s="350"/>
      <c r="F227" s="267">
        <f t="shared" si="18"/>
        <v>0</v>
      </c>
      <c r="G227" s="267">
        <f t="shared" si="19"/>
        <v>0</v>
      </c>
      <c r="H227" s="267" t="str">
        <f t="shared" si="20"/>
        <v/>
      </c>
    </row>
    <row r="228" spans="1:8">
      <c r="A228" s="83">
        <f t="shared" si="21"/>
        <v>0</v>
      </c>
      <c r="B228" s="266">
        <f t="shared" si="22"/>
        <v>0</v>
      </c>
      <c r="C228" s="350">
        <f t="shared" si="23"/>
        <v>0</v>
      </c>
      <c r="D228" s="350"/>
      <c r="E228" s="350"/>
      <c r="F228" s="267">
        <f t="shared" si="18"/>
        <v>0</v>
      </c>
      <c r="G228" s="267">
        <f t="shared" si="19"/>
        <v>0</v>
      </c>
      <c r="H228" s="267" t="str">
        <f t="shared" si="20"/>
        <v/>
      </c>
    </row>
    <row r="229" spans="1:8">
      <c r="A229" s="83">
        <f t="shared" si="21"/>
        <v>0</v>
      </c>
      <c r="B229" s="266">
        <f t="shared" si="22"/>
        <v>0</v>
      </c>
      <c r="C229" s="350">
        <f t="shared" si="23"/>
        <v>0</v>
      </c>
      <c r="D229" s="350"/>
      <c r="E229" s="350"/>
      <c r="F229" s="267">
        <f t="shared" si="18"/>
        <v>0</v>
      </c>
      <c r="G229" s="267">
        <f t="shared" si="19"/>
        <v>0</v>
      </c>
      <c r="H229" s="267" t="str">
        <f t="shared" si="20"/>
        <v/>
      </c>
    </row>
    <row r="230" spans="1:8">
      <c r="A230" s="83">
        <f t="shared" si="21"/>
        <v>0</v>
      </c>
      <c r="B230" s="266">
        <f t="shared" si="22"/>
        <v>0</v>
      </c>
      <c r="C230" s="350">
        <f t="shared" si="23"/>
        <v>0</v>
      </c>
      <c r="D230" s="350"/>
      <c r="E230" s="350"/>
      <c r="F230" s="267">
        <f t="shared" si="18"/>
        <v>0</v>
      </c>
      <c r="G230" s="267">
        <f t="shared" si="19"/>
        <v>0</v>
      </c>
      <c r="H230" s="267" t="str">
        <f t="shared" si="20"/>
        <v/>
      </c>
    </row>
    <row r="231" spans="1:8">
      <c r="A231" s="83">
        <f t="shared" si="21"/>
        <v>0</v>
      </c>
      <c r="B231" s="266">
        <f t="shared" si="22"/>
        <v>0</v>
      </c>
      <c r="C231" s="350">
        <f t="shared" si="23"/>
        <v>0</v>
      </c>
      <c r="D231" s="350"/>
      <c r="E231" s="350"/>
      <c r="F231" s="267">
        <f t="shared" si="18"/>
        <v>0</v>
      </c>
      <c r="G231" s="267">
        <f t="shared" si="19"/>
        <v>0</v>
      </c>
      <c r="H231" s="267" t="str">
        <f t="shared" si="20"/>
        <v/>
      </c>
    </row>
    <row r="232" spans="1:8">
      <c r="A232" s="83">
        <f t="shared" si="21"/>
        <v>0</v>
      </c>
      <c r="B232" s="266">
        <f t="shared" si="22"/>
        <v>0</v>
      </c>
      <c r="C232" s="350">
        <f t="shared" si="23"/>
        <v>0</v>
      </c>
      <c r="D232" s="350"/>
      <c r="E232" s="350"/>
      <c r="F232" s="267">
        <f t="shared" si="18"/>
        <v>0</v>
      </c>
      <c r="G232" s="267">
        <f t="shared" si="19"/>
        <v>0</v>
      </c>
      <c r="H232" s="267" t="str">
        <f t="shared" si="20"/>
        <v/>
      </c>
    </row>
    <row r="233" spans="1:8">
      <c r="A233" s="83">
        <f t="shared" si="21"/>
        <v>0</v>
      </c>
      <c r="B233" s="266">
        <f t="shared" si="22"/>
        <v>0</v>
      </c>
      <c r="C233" s="350">
        <f t="shared" si="23"/>
        <v>0</v>
      </c>
      <c r="D233" s="350"/>
      <c r="E233" s="350"/>
      <c r="F233" s="267">
        <f t="shared" si="18"/>
        <v>0</v>
      </c>
      <c r="G233" s="267">
        <f t="shared" si="19"/>
        <v>0</v>
      </c>
      <c r="H233" s="267" t="str">
        <f t="shared" si="20"/>
        <v/>
      </c>
    </row>
    <row r="234" spans="1:8">
      <c r="A234" s="83">
        <f t="shared" si="21"/>
        <v>0</v>
      </c>
      <c r="B234" s="266">
        <f t="shared" si="22"/>
        <v>0</v>
      </c>
      <c r="C234" s="350">
        <f t="shared" si="23"/>
        <v>0</v>
      </c>
      <c r="D234" s="350"/>
      <c r="E234" s="350"/>
      <c r="F234" s="267">
        <f t="shared" si="18"/>
        <v>0</v>
      </c>
      <c r="G234" s="267">
        <f t="shared" si="19"/>
        <v>0</v>
      </c>
      <c r="H234" s="267" t="str">
        <f t="shared" si="20"/>
        <v/>
      </c>
    </row>
    <row r="235" spans="1:8">
      <c r="A235" s="83">
        <f t="shared" si="21"/>
        <v>0</v>
      </c>
      <c r="B235" s="266">
        <f t="shared" si="22"/>
        <v>0</v>
      </c>
      <c r="C235" s="350">
        <f t="shared" si="23"/>
        <v>0</v>
      </c>
      <c r="D235" s="350"/>
      <c r="E235" s="350"/>
      <c r="F235" s="267">
        <f t="shared" si="18"/>
        <v>0</v>
      </c>
      <c r="G235" s="267">
        <f t="shared" si="19"/>
        <v>0</v>
      </c>
      <c r="H235" s="267" t="str">
        <f t="shared" si="20"/>
        <v/>
      </c>
    </row>
    <row r="236" spans="1:8">
      <c r="A236" s="83">
        <f t="shared" si="21"/>
        <v>0</v>
      </c>
      <c r="B236" s="266">
        <f t="shared" si="22"/>
        <v>0</v>
      </c>
      <c r="C236" s="350">
        <f t="shared" si="23"/>
        <v>0</v>
      </c>
      <c r="D236" s="350"/>
      <c r="E236" s="350"/>
      <c r="F236" s="267">
        <f t="shared" si="18"/>
        <v>0</v>
      </c>
      <c r="G236" s="267">
        <f t="shared" si="19"/>
        <v>0</v>
      </c>
      <c r="H236" s="267" t="str">
        <f t="shared" si="20"/>
        <v/>
      </c>
    </row>
    <row r="237" spans="1:8">
      <c r="A237" s="83">
        <f t="shared" si="21"/>
        <v>0</v>
      </c>
      <c r="B237" s="266">
        <f t="shared" si="22"/>
        <v>0</v>
      </c>
      <c r="C237" s="350">
        <f t="shared" si="23"/>
        <v>0</v>
      </c>
      <c r="D237" s="350"/>
      <c r="E237" s="350"/>
      <c r="F237" s="267">
        <f t="shared" si="18"/>
        <v>0</v>
      </c>
      <c r="G237" s="267">
        <f t="shared" si="19"/>
        <v>0</v>
      </c>
      <c r="H237" s="267" t="str">
        <f t="shared" si="20"/>
        <v/>
      </c>
    </row>
    <row r="238" spans="1:8">
      <c r="A238" s="83">
        <f t="shared" si="21"/>
        <v>0</v>
      </c>
      <c r="B238" s="266">
        <f t="shared" si="22"/>
        <v>0</v>
      </c>
      <c r="C238" s="350">
        <f t="shared" si="23"/>
        <v>0</v>
      </c>
      <c r="D238" s="350"/>
      <c r="E238" s="350"/>
      <c r="F238" s="267">
        <f t="shared" si="18"/>
        <v>0</v>
      </c>
      <c r="G238" s="267">
        <f t="shared" si="19"/>
        <v>0</v>
      </c>
      <c r="H238" s="267" t="str">
        <f t="shared" si="20"/>
        <v/>
      </c>
    </row>
    <row r="239" spans="1:8">
      <c r="A239" s="83">
        <f t="shared" si="21"/>
        <v>0</v>
      </c>
      <c r="B239" s="266">
        <f t="shared" si="22"/>
        <v>0</v>
      </c>
      <c r="C239" s="350">
        <f t="shared" si="23"/>
        <v>0</v>
      </c>
      <c r="D239" s="350"/>
      <c r="E239" s="350"/>
      <c r="F239" s="267">
        <f t="shared" si="18"/>
        <v>0</v>
      </c>
      <c r="G239" s="267">
        <f t="shared" si="19"/>
        <v>0</v>
      </c>
      <c r="H239" s="267" t="str">
        <f t="shared" si="20"/>
        <v/>
      </c>
    </row>
    <row r="240" spans="1:8">
      <c r="A240" s="83">
        <f t="shared" si="21"/>
        <v>0</v>
      </c>
      <c r="B240" s="266">
        <f t="shared" si="22"/>
        <v>0</v>
      </c>
      <c r="C240" s="350">
        <f t="shared" si="23"/>
        <v>0</v>
      </c>
      <c r="D240" s="350"/>
      <c r="E240" s="350"/>
      <c r="F240" s="267">
        <f t="shared" si="18"/>
        <v>0</v>
      </c>
      <c r="G240" s="267">
        <f t="shared" si="19"/>
        <v>0</v>
      </c>
      <c r="H240" s="267" t="str">
        <f t="shared" si="20"/>
        <v/>
      </c>
    </row>
    <row r="241" spans="1:8">
      <c r="A241" s="83">
        <f t="shared" si="21"/>
        <v>0</v>
      </c>
      <c r="B241" s="266">
        <f t="shared" si="22"/>
        <v>0</v>
      </c>
      <c r="C241" s="350">
        <f t="shared" si="23"/>
        <v>0</v>
      </c>
      <c r="D241" s="350"/>
      <c r="E241" s="350"/>
      <c r="F241" s="267">
        <f t="shared" si="18"/>
        <v>0</v>
      </c>
      <c r="G241" s="267">
        <f t="shared" si="19"/>
        <v>0</v>
      </c>
      <c r="H241" s="267" t="str">
        <f t="shared" si="20"/>
        <v/>
      </c>
    </row>
    <row r="242" spans="1:8">
      <c r="A242" s="83">
        <f t="shared" si="21"/>
        <v>0</v>
      </c>
      <c r="B242" s="266">
        <f t="shared" si="22"/>
        <v>0</v>
      </c>
      <c r="C242" s="350">
        <f t="shared" si="23"/>
        <v>0</v>
      </c>
      <c r="D242" s="350"/>
      <c r="E242" s="350"/>
      <c r="F242" s="267">
        <f t="shared" si="18"/>
        <v>0</v>
      </c>
      <c r="G242" s="267">
        <f t="shared" si="19"/>
        <v>0</v>
      </c>
      <c r="H242" s="267" t="str">
        <f t="shared" si="20"/>
        <v/>
      </c>
    </row>
    <row r="243" spans="1:8">
      <c r="A243" s="83">
        <f t="shared" si="21"/>
        <v>0</v>
      </c>
      <c r="B243" s="266">
        <f t="shared" si="22"/>
        <v>0</v>
      </c>
      <c r="C243" s="350">
        <f t="shared" si="23"/>
        <v>0</v>
      </c>
      <c r="D243" s="350"/>
      <c r="E243" s="350"/>
      <c r="F243" s="267">
        <f t="shared" si="18"/>
        <v>0</v>
      </c>
      <c r="G243" s="267">
        <f t="shared" si="19"/>
        <v>0</v>
      </c>
      <c r="H243" s="267" t="str">
        <f t="shared" si="20"/>
        <v/>
      </c>
    </row>
    <row r="244" spans="1:8">
      <c r="A244" s="83">
        <f t="shared" si="21"/>
        <v>0</v>
      </c>
      <c r="B244" s="266">
        <f t="shared" si="22"/>
        <v>0</v>
      </c>
      <c r="C244" s="350">
        <f t="shared" si="23"/>
        <v>0</v>
      </c>
      <c r="D244" s="350"/>
      <c r="E244" s="350"/>
      <c r="F244" s="267">
        <f t="shared" si="18"/>
        <v>0</v>
      </c>
      <c r="G244" s="267">
        <f t="shared" si="19"/>
        <v>0</v>
      </c>
      <c r="H244" s="267" t="str">
        <f t="shared" si="20"/>
        <v/>
      </c>
    </row>
    <row r="245" spans="1:8">
      <c r="A245" s="83">
        <f t="shared" si="21"/>
        <v>0</v>
      </c>
      <c r="B245" s="266">
        <f t="shared" si="22"/>
        <v>0</v>
      </c>
      <c r="C245" s="350">
        <f t="shared" si="23"/>
        <v>0</v>
      </c>
      <c r="D245" s="350"/>
      <c r="E245" s="350"/>
      <c r="F245" s="267">
        <f t="shared" si="18"/>
        <v>0</v>
      </c>
      <c r="G245" s="267">
        <f t="shared" si="19"/>
        <v>0</v>
      </c>
      <c r="H245" s="267" t="str">
        <f t="shared" si="20"/>
        <v/>
      </c>
    </row>
    <row r="246" spans="1:8">
      <c r="A246" s="83">
        <f t="shared" si="21"/>
        <v>0</v>
      </c>
      <c r="B246" s="266">
        <f t="shared" si="22"/>
        <v>0</v>
      </c>
      <c r="C246" s="350">
        <f t="shared" si="23"/>
        <v>0</v>
      </c>
      <c r="D246" s="350"/>
      <c r="E246" s="350"/>
      <c r="F246" s="267">
        <f t="shared" si="18"/>
        <v>0</v>
      </c>
      <c r="G246" s="267">
        <f t="shared" si="19"/>
        <v>0</v>
      </c>
      <c r="H246" s="267" t="str">
        <f t="shared" si="20"/>
        <v/>
      </c>
    </row>
    <row r="247" spans="1:8">
      <c r="A247" s="83">
        <f t="shared" si="21"/>
        <v>0</v>
      </c>
      <c r="B247" s="266">
        <f t="shared" si="22"/>
        <v>0</v>
      </c>
      <c r="C247" s="350">
        <f t="shared" si="23"/>
        <v>0</v>
      </c>
      <c r="D247" s="350"/>
      <c r="E247" s="350"/>
      <c r="F247" s="267">
        <f t="shared" si="18"/>
        <v>0</v>
      </c>
      <c r="G247" s="267">
        <f t="shared" si="19"/>
        <v>0</v>
      </c>
      <c r="H247" s="267" t="str">
        <f t="shared" si="20"/>
        <v/>
      </c>
    </row>
    <row r="248" spans="1:8">
      <c r="A248" s="83">
        <f t="shared" si="21"/>
        <v>0</v>
      </c>
      <c r="B248" s="266">
        <f t="shared" si="22"/>
        <v>0</v>
      </c>
      <c r="C248" s="350">
        <f t="shared" si="23"/>
        <v>0</v>
      </c>
      <c r="D248" s="350"/>
      <c r="E248" s="350"/>
      <c r="F248" s="267">
        <f t="shared" si="18"/>
        <v>0</v>
      </c>
      <c r="G248" s="267">
        <f t="shared" si="19"/>
        <v>0</v>
      </c>
      <c r="H248" s="267" t="str">
        <f t="shared" si="20"/>
        <v/>
      </c>
    </row>
    <row r="249" spans="1:8">
      <c r="A249" s="83">
        <f t="shared" si="21"/>
        <v>0</v>
      </c>
      <c r="B249" s="266">
        <f t="shared" si="22"/>
        <v>0</v>
      </c>
      <c r="C249" s="350">
        <f t="shared" si="23"/>
        <v>0</v>
      </c>
      <c r="D249" s="350"/>
      <c r="E249" s="350"/>
      <c r="F249" s="267">
        <f t="shared" si="18"/>
        <v>0</v>
      </c>
      <c r="G249" s="267">
        <f t="shared" si="19"/>
        <v>0</v>
      </c>
      <c r="H249" s="267" t="str">
        <f t="shared" si="20"/>
        <v/>
      </c>
    </row>
    <row r="250" spans="1:8">
      <c r="A250" s="83">
        <f t="shared" si="21"/>
        <v>0</v>
      </c>
      <c r="B250" s="266">
        <f t="shared" si="22"/>
        <v>0</v>
      </c>
      <c r="C250" s="350">
        <f t="shared" si="23"/>
        <v>0</v>
      </c>
      <c r="D250" s="350"/>
      <c r="E250" s="350"/>
      <c r="F250" s="267">
        <f t="shared" si="18"/>
        <v>0</v>
      </c>
      <c r="G250" s="267">
        <f t="shared" si="19"/>
        <v>0</v>
      </c>
      <c r="H250" s="267" t="str">
        <f t="shared" si="20"/>
        <v/>
      </c>
    </row>
    <row r="251" spans="1:8">
      <c r="A251" s="83">
        <f t="shared" si="21"/>
        <v>0</v>
      </c>
      <c r="B251" s="266">
        <f t="shared" si="22"/>
        <v>0</v>
      </c>
      <c r="C251" s="350">
        <f t="shared" si="23"/>
        <v>0</v>
      </c>
      <c r="D251" s="350"/>
      <c r="E251" s="350"/>
      <c r="F251" s="267">
        <f t="shared" si="18"/>
        <v>0</v>
      </c>
      <c r="G251" s="267">
        <f t="shared" si="19"/>
        <v>0</v>
      </c>
      <c r="H251" s="267" t="str">
        <f t="shared" si="20"/>
        <v/>
      </c>
    </row>
    <row r="252" spans="1:8">
      <c r="A252" s="83">
        <f t="shared" si="21"/>
        <v>0</v>
      </c>
      <c r="B252" s="266">
        <f t="shared" si="22"/>
        <v>0</v>
      </c>
      <c r="C252" s="350">
        <f t="shared" si="23"/>
        <v>0</v>
      </c>
      <c r="D252" s="350"/>
      <c r="E252" s="350"/>
      <c r="F252" s="267">
        <f t="shared" si="18"/>
        <v>0</v>
      </c>
      <c r="G252" s="267">
        <f t="shared" si="19"/>
        <v>0</v>
      </c>
      <c r="H252" s="267" t="str">
        <f t="shared" si="20"/>
        <v/>
      </c>
    </row>
    <row r="253" spans="1:8">
      <c r="A253" s="83">
        <f t="shared" si="21"/>
        <v>0</v>
      </c>
      <c r="B253" s="266">
        <f t="shared" si="22"/>
        <v>0</v>
      </c>
      <c r="C253" s="350">
        <f t="shared" si="23"/>
        <v>0</v>
      </c>
      <c r="D253" s="350"/>
      <c r="E253" s="350"/>
      <c r="F253" s="267">
        <f t="shared" si="18"/>
        <v>0</v>
      </c>
      <c r="G253" s="267">
        <f t="shared" si="19"/>
        <v>0</v>
      </c>
      <c r="H253" s="267" t="str">
        <f t="shared" si="20"/>
        <v/>
      </c>
    </row>
    <row r="254" spans="1:8">
      <c r="A254" s="83">
        <f t="shared" si="21"/>
        <v>0</v>
      </c>
      <c r="B254" s="266">
        <f t="shared" si="22"/>
        <v>0</v>
      </c>
      <c r="C254" s="350">
        <f t="shared" si="23"/>
        <v>0</v>
      </c>
      <c r="D254" s="350"/>
      <c r="E254" s="350"/>
      <c r="F254" s="267">
        <f t="shared" si="18"/>
        <v>0</v>
      </c>
      <c r="G254" s="267">
        <f t="shared" si="19"/>
        <v>0</v>
      </c>
      <c r="H254" s="267" t="str">
        <f t="shared" si="20"/>
        <v/>
      </c>
    </row>
    <row r="255" spans="1:8">
      <c r="A255" s="83">
        <f t="shared" si="21"/>
        <v>0</v>
      </c>
      <c r="B255" s="266">
        <f t="shared" si="22"/>
        <v>0</v>
      </c>
      <c r="C255" s="350">
        <f t="shared" si="23"/>
        <v>0</v>
      </c>
      <c r="D255" s="350"/>
      <c r="E255" s="350"/>
      <c r="F255" s="267">
        <f t="shared" si="18"/>
        <v>0</v>
      </c>
      <c r="G255" s="267">
        <f t="shared" si="19"/>
        <v>0</v>
      </c>
      <c r="H255" s="267" t="str">
        <f t="shared" si="20"/>
        <v/>
      </c>
    </row>
    <row r="256" spans="1:8">
      <c r="A256" s="83">
        <f t="shared" si="21"/>
        <v>0</v>
      </c>
      <c r="B256" s="266">
        <f t="shared" si="22"/>
        <v>0</v>
      </c>
      <c r="C256" s="350">
        <f t="shared" si="23"/>
        <v>0</v>
      </c>
      <c r="D256" s="350"/>
      <c r="E256" s="350"/>
      <c r="F256" s="267">
        <f t="shared" si="18"/>
        <v>0</v>
      </c>
      <c r="G256" s="267">
        <f t="shared" si="19"/>
        <v>0</v>
      </c>
      <c r="H256" s="267" t="str">
        <f t="shared" si="20"/>
        <v/>
      </c>
    </row>
    <row r="257" spans="1:8">
      <c r="A257" s="83">
        <f t="shared" si="21"/>
        <v>0</v>
      </c>
      <c r="B257" s="266">
        <f t="shared" si="22"/>
        <v>0</v>
      </c>
      <c r="C257" s="350">
        <f t="shared" si="23"/>
        <v>0</v>
      </c>
      <c r="D257" s="350"/>
      <c r="E257" s="350"/>
      <c r="F257" s="267">
        <f t="shared" si="18"/>
        <v>0</v>
      </c>
      <c r="G257" s="267">
        <f t="shared" si="19"/>
        <v>0</v>
      </c>
      <c r="H257" s="267" t="str">
        <f t="shared" si="20"/>
        <v/>
      </c>
    </row>
    <row r="258" spans="1:8">
      <c r="A258" s="83">
        <f t="shared" si="21"/>
        <v>0</v>
      </c>
      <c r="B258" s="266">
        <f t="shared" si="22"/>
        <v>0</v>
      </c>
      <c r="C258" s="350">
        <f t="shared" si="23"/>
        <v>0</v>
      </c>
      <c r="D258" s="350"/>
      <c r="E258" s="350"/>
      <c r="F258" s="267">
        <f t="shared" si="18"/>
        <v>0</v>
      </c>
      <c r="G258" s="267">
        <f t="shared" si="19"/>
        <v>0</v>
      </c>
      <c r="H258" s="267" t="str">
        <f t="shared" si="20"/>
        <v/>
      </c>
    </row>
    <row r="259" spans="1:8">
      <c r="A259" s="83">
        <f t="shared" si="21"/>
        <v>0</v>
      </c>
      <c r="B259" s="266">
        <f t="shared" si="22"/>
        <v>0</v>
      </c>
      <c r="C259" s="350">
        <f t="shared" si="23"/>
        <v>0</v>
      </c>
      <c r="D259" s="350"/>
      <c r="E259" s="350"/>
      <c r="F259" s="267">
        <f t="shared" si="18"/>
        <v>0</v>
      </c>
      <c r="G259" s="267">
        <f t="shared" si="19"/>
        <v>0</v>
      </c>
      <c r="H259" s="267" t="str">
        <f t="shared" si="20"/>
        <v/>
      </c>
    </row>
    <row r="260" spans="1:8">
      <c r="A260" s="83">
        <f t="shared" si="21"/>
        <v>0</v>
      </c>
      <c r="B260" s="266">
        <f t="shared" si="22"/>
        <v>0</v>
      </c>
      <c r="C260" s="350">
        <f t="shared" si="23"/>
        <v>0</v>
      </c>
      <c r="D260" s="350"/>
      <c r="E260" s="350"/>
      <c r="F260" s="267">
        <f t="shared" si="18"/>
        <v>0</v>
      </c>
      <c r="G260" s="267">
        <f t="shared" si="19"/>
        <v>0</v>
      </c>
      <c r="H260" s="267" t="str">
        <f t="shared" si="20"/>
        <v/>
      </c>
    </row>
    <row r="261" spans="1:8">
      <c r="A261" s="83">
        <f t="shared" si="21"/>
        <v>0</v>
      </c>
      <c r="B261" s="266">
        <f t="shared" si="22"/>
        <v>0</v>
      </c>
      <c r="C261" s="350">
        <f t="shared" si="23"/>
        <v>0</v>
      </c>
      <c r="D261" s="350"/>
      <c r="E261" s="350"/>
      <c r="F261" s="267">
        <f t="shared" si="18"/>
        <v>0</v>
      </c>
      <c r="G261" s="267">
        <f t="shared" si="19"/>
        <v>0</v>
      </c>
      <c r="H261" s="267" t="str">
        <f t="shared" si="20"/>
        <v/>
      </c>
    </row>
    <row r="262" spans="1:8">
      <c r="A262" s="83">
        <f t="shared" si="21"/>
        <v>0</v>
      </c>
      <c r="B262" s="266">
        <f t="shared" si="22"/>
        <v>0</v>
      </c>
      <c r="C262" s="350">
        <f t="shared" si="23"/>
        <v>0</v>
      </c>
      <c r="D262" s="350"/>
      <c r="E262" s="350"/>
      <c r="F262" s="267">
        <f t="shared" si="18"/>
        <v>0</v>
      </c>
      <c r="G262" s="267">
        <f t="shared" si="19"/>
        <v>0</v>
      </c>
      <c r="H262" s="267" t="str">
        <f t="shared" si="20"/>
        <v/>
      </c>
    </row>
    <row r="263" spans="1:8">
      <c r="A263" s="83">
        <f t="shared" si="21"/>
        <v>0</v>
      </c>
      <c r="B263" s="266">
        <f t="shared" si="22"/>
        <v>0</v>
      </c>
      <c r="C263" s="350">
        <f t="shared" si="23"/>
        <v>0</v>
      </c>
      <c r="D263" s="350"/>
      <c r="E263" s="350"/>
      <c r="F263" s="267">
        <f t="shared" si="18"/>
        <v>0</v>
      </c>
      <c r="G263" s="267">
        <f t="shared" si="19"/>
        <v>0</v>
      </c>
      <c r="H263" s="267" t="str">
        <f t="shared" si="20"/>
        <v/>
      </c>
    </row>
    <row r="264" spans="1:8">
      <c r="A264" s="83">
        <f t="shared" si="21"/>
        <v>0</v>
      </c>
      <c r="B264" s="266">
        <f t="shared" si="22"/>
        <v>0</v>
      </c>
      <c r="C264" s="350">
        <f t="shared" si="23"/>
        <v>0</v>
      </c>
      <c r="D264" s="350"/>
      <c r="E264" s="350"/>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c r="A265" s="83">
        <f t="shared" ref="A265:A328" si="27">IF(ROW()-7&lt;=筆數,VLOOKUP(ROW()-7,日記表,3,FALSE),0)</f>
        <v>0</v>
      </c>
      <c r="B265" s="266">
        <f t="shared" ref="B265:B328" si="28">IF(ROW()-7&lt;=筆數,VLOOKUP(ROW()-7,日記表,4,FALSE),0)</f>
        <v>0</v>
      </c>
      <c r="C265" s="350">
        <f t="shared" ref="C265:C328" si="29">IF(ROW()-7&lt;=筆數,VLOOKUP(ROW()-7,日記表,10,FALSE),0)</f>
        <v>0</v>
      </c>
      <c r="D265" s="350"/>
      <c r="E265" s="350"/>
      <c r="F265" s="267">
        <f t="shared" si="24"/>
        <v>0</v>
      </c>
      <c r="G265" s="267">
        <f t="shared" si="25"/>
        <v>0</v>
      </c>
      <c r="H265" s="267" t="str">
        <f t="shared" si="26"/>
        <v/>
      </c>
    </row>
    <row r="266" spans="1:8">
      <c r="A266" s="83">
        <f t="shared" si="27"/>
        <v>0</v>
      </c>
      <c r="B266" s="266">
        <f t="shared" si="28"/>
        <v>0</v>
      </c>
      <c r="C266" s="350">
        <f t="shared" si="29"/>
        <v>0</v>
      </c>
      <c r="D266" s="350"/>
      <c r="E266" s="350"/>
      <c r="F266" s="267">
        <f t="shared" si="24"/>
        <v>0</v>
      </c>
      <c r="G266" s="267">
        <f t="shared" si="25"/>
        <v>0</v>
      </c>
      <c r="H266" s="267" t="str">
        <f t="shared" si="26"/>
        <v/>
      </c>
    </row>
    <row r="267" spans="1:8">
      <c r="A267" s="83">
        <f t="shared" si="27"/>
        <v>0</v>
      </c>
      <c r="B267" s="266">
        <f t="shared" si="28"/>
        <v>0</v>
      </c>
      <c r="C267" s="350">
        <f t="shared" si="29"/>
        <v>0</v>
      </c>
      <c r="D267" s="350"/>
      <c r="E267" s="350"/>
      <c r="F267" s="267">
        <f t="shared" si="24"/>
        <v>0</v>
      </c>
      <c r="G267" s="267">
        <f t="shared" si="25"/>
        <v>0</v>
      </c>
      <c r="H267" s="267" t="str">
        <f t="shared" si="26"/>
        <v/>
      </c>
    </row>
    <row r="268" spans="1:8">
      <c r="A268" s="83">
        <f t="shared" si="27"/>
        <v>0</v>
      </c>
      <c r="B268" s="266">
        <f t="shared" si="28"/>
        <v>0</v>
      </c>
      <c r="C268" s="350">
        <f t="shared" si="29"/>
        <v>0</v>
      </c>
      <c r="D268" s="350"/>
      <c r="E268" s="350"/>
      <c r="F268" s="267">
        <f t="shared" si="24"/>
        <v>0</v>
      </c>
      <c r="G268" s="267">
        <f t="shared" si="25"/>
        <v>0</v>
      </c>
      <c r="H268" s="267" t="str">
        <f t="shared" si="26"/>
        <v/>
      </c>
    </row>
    <row r="269" spans="1:8">
      <c r="A269" s="83">
        <f t="shared" si="27"/>
        <v>0</v>
      </c>
      <c r="B269" s="266">
        <f t="shared" si="28"/>
        <v>0</v>
      </c>
      <c r="C269" s="350">
        <f t="shared" si="29"/>
        <v>0</v>
      </c>
      <c r="D269" s="350"/>
      <c r="E269" s="350"/>
      <c r="F269" s="267">
        <f t="shared" si="24"/>
        <v>0</v>
      </c>
      <c r="G269" s="267">
        <f t="shared" si="25"/>
        <v>0</v>
      </c>
      <c r="H269" s="267" t="str">
        <f t="shared" si="26"/>
        <v/>
      </c>
    </row>
    <row r="270" spans="1:8">
      <c r="A270" s="83">
        <f t="shared" si="27"/>
        <v>0</v>
      </c>
      <c r="B270" s="266">
        <f t="shared" si="28"/>
        <v>0</v>
      </c>
      <c r="C270" s="350">
        <f t="shared" si="29"/>
        <v>0</v>
      </c>
      <c r="D270" s="350"/>
      <c r="E270" s="350"/>
      <c r="F270" s="267">
        <f t="shared" si="24"/>
        <v>0</v>
      </c>
      <c r="G270" s="267">
        <f t="shared" si="25"/>
        <v>0</v>
      </c>
      <c r="H270" s="267" t="str">
        <f t="shared" si="26"/>
        <v/>
      </c>
    </row>
    <row r="271" spans="1:8">
      <c r="A271" s="83">
        <f t="shared" si="27"/>
        <v>0</v>
      </c>
      <c r="B271" s="266">
        <f t="shared" si="28"/>
        <v>0</v>
      </c>
      <c r="C271" s="350">
        <f t="shared" si="29"/>
        <v>0</v>
      </c>
      <c r="D271" s="350"/>
      <c r="E271" s="350"/>
      <c r="F271" s="267">
        <f t="shared" si="24"/>
        <v>0</v>
      </c>
      <c r="G271" s="267">
        <f t="shared" si="25"/>
        <v>0</v>
      </c>
      <c r="H271" s="267" t="str">
        <f t="shared" si="26"/>
        <v/>
      </c>
    </row>
    <row r="272" spans="1:8">
      <c r="A272" s="83">
        <f t="shared" si="27"/>
        <v>0</v>
      </c>
      <c r="B272" s="266">
        <f t="shared" si="28"/>
        <v>0</v>
      </c>
      <c r="C272" s="350">
        <f t="shared" si="29"/>
        <v>0</v>
      </c>
      <c r="D272" s="350"/>
      <c r="E272" s="350"/>
      <c r="F272" s="267">
        <f t="shared" si="24"/>
        <v>0</v>
      </c>
      <c r="G272" s="267">
        <f t="shared" si="25"/>
        <v>0</v>
      </c>
      <c r="H272" s="267" t="str">
        <f t="shared" si="26"/>
        <v/>
      </c>
    </row>
    <row r="273" spans="1:8">
      <c r="A273" s="83">
        <f t="shared" si="27"/>
        <v>0</v>
      </c>
      <c r="B273" s="266">
        <f t="shared" si="28"/>
        <v>0</v>
      </c>
      <c r="C273" s="350">
        <f t="shared" si="29"/>
        <v>0</v>
      </c>
      <c r="D273" s="350"/>
      <c r="E273" s="350"/>
      <c r="F273" s="267">
        <f t="shared" si="24"/>
        <v>0</v>
      </c>
      <c r="G273" s="267">
        <f t="shared" si="25"/>
        <v>0</v>
      </c>
      <c r="H273" s="267" t="str">
        <f t="shared" si="26"/>
        <v/>
      </c>
    </row>
    <row r="274" spans="1:8">
      <c r="A274" s="83">
        <f t="shared" si="27"/>
        <v>0</v>
      </c>
      <c r="B274" s="266">
        <f t="shared" si="28"/>
        <v>0</v>
      </c>
      <c r="C274" s="350">
        <f t="shared" si="29"/>
        <v>0</v>
      </c>
      <c r="D274" s="350"/>
      <c r="E274" s="350"/>
      <c r="F274" s="267">
        <f t="shared" si="24"/>
        <v>0</v>
      </c>
      <c r="G274" s="267">
        <f t="shared" si="25"/>
        <v>0</v>
      </c>
      <c r="H274" s="267" t="str">
        <f t="shared" si="26"/>
        <v/>
      </c>
    </row>
    <row r="275" spans="1:8">
      <c r="A275" s="83">
        <f t="shared" si="27"/>
        <v>0</v>
      </c>
      <c r="B275" s="266">
        <f t="shared" si="28"/>
        <v>0</v>
      </c>
      <c r="C275" s="350">
        <f t="shared" si="29"/>
        <v>0</v>
      </c>
      <c r="D275" s="350"/>
      <c r="E275" s="350"/>
      <c r="F275" s="267">
        <f t="shared" si="24"/>
        <v>0</v>
      </c>
      <c r="G275" s="267">
        <f t="shared" si="25"/>
        <v>0</v>
      </c>
      <c r="H275" s="267" t="str">
        <f t="shared" si="26"/>
        <v/>
      </c>
    </row>
    <row r="276" spans="1:8">
      <c r="A276" s="83">
        <f t="shared" si="27"/>
        <v>0</v>
      </c>
      <c r="B276" s="266">
        <f t="shared" si="28"/>
        <v>0</v>
      </c>
      <c r="C276" s="350">
        <f t="shared" si="29"/>
        <v>0</v>
      </c>
      <c r="D276" s="350"/>
      <c r="E276" s="350"/>
      <c r="F276" s="267">
        <f t="shared" si="24"/>
        <v>0</v>
      </c>
      <c r="G276" s="267">
        <f t="shared" si="25"/>
        <v>0</v>
      </c>
      <c r="H276" s="267" t="str">
        <f t="shared" si="26"/>
        <v/>
      </c>
    </row>
    <row r="277" spans="1:8">
      <c r="A277" s="83">
        <f t="shared" si="27"/>
        <v>0</v>
      </c>
      <c r="B277" s="266">
        <f t="shared" si="28"/>
        <v>0</v>
      </c>
      <c r="C277" s="350">
        <f t="shared" si="29"/>
        <v>0</v>
      </c>
      <c r="D277" s="350"/>
      <c r="E277" s="350"/>
      <c r="F277" s="267">
        <f t="shared" si="24"/>
        <v>0</v>
      </c>
      <c r="G277" s="267">
        <f t="shared" si="25"/>
        <v>0</v>
      </c>
      <c r="H277" s="267" t="str">
        <f t="shared" si="26"/>
        <v/>
      </c>
    </row>
    <row r="278" spans="1:8">
      <c r="A278" s="83">
        <f t="shared" si="27"/>
        <v>0</v>
      </c>
      <c r="B278" s="266">
        <f t="shared" si="28"/>
        <v>0</v>
      </c>
      <c r="C278" s="350">
        <f t="shared" si="29"/>
        <v>0</v>
      </c>
      <c r="D278" s="350"/>
      <c r="E278" s="350"/>
      <c r="F278" s="267">
        <f t="shared" si="24"/>
        <v>0</v>
      </c>
      <c r="G278" s="267">
        <f t="shared" si="25"/>
        <v>0</v>
      </c>
      <c r="H278" s="267" t="str">
        <f t="shared" si="26"/>
        <v/>
      </c>
    </row>
    <row r="279" spans="1:8">
      <c r="A279" s="83">
        <f t="shared" si="27"/>
        <v>0</v>
      </c>
      <c r="B279" s="266">
        <f t="shared" si="28"/>
        <v>0</v>
      </c>
      <c r="C279" s="350">
        <f t="shared" si="29"/>
        <v>0</v>
      </c>
      <c r="D279" s="350"/>
      <c r="E279" s="350"/>
      <c r="F279" s="267">
        <f t="shared" si="24"/>
        <v>0</v>
      </c>
      <c r="G279" s="267">
        <f t="shared" si="25"/>
        <v>0</v>
      </c>
      <c r="H279" s="267" t="str">
        <f t="shared" si="26"/>
        <v/>
      </c>
    </row>
    <row r="280" spans="1:8">
      <c r="A280" s="83">
        <f t="shared" si="27"/>
        <v>0</v>
      </c>
      <c r="B280" s="266">
        <f t="shared" si="28"/>
        <v>0</v>
      </c>
      <c r="C280" s="350">
        <f t="shared" si="29"/>
        <v>0</v>
      </c>
      <c r="D280" s="350"/>
      <c r="E280" s="350"/>
      <c r="F280" s="267">
        <f t="shared" si="24"/>
        <v>0</v>
      </c>
      <c r="G280" s="267">
        <f t="shared" si="25"/>
        <v>0</v>
      </c>
      <c r="H280" s="267" t="str">
        <f t="shared" si="26"/>
        <v/>
      </c>
    </row>
    <row r="281" spans="1:8">
      <c r="A281" s="83">
        <f t="shared" si="27"/>
        <v>0</v>
      </c>
      <c r="B281" s="266">
        <f t="shared" si="28"/>
        <v>0</v>
      </c>
      <c r="C281" s="350">
        <f t="shared" si="29"/>
        <v>0</v>
      </c>
      <c r="D281" s="350"/>
      <c r="E281" s="350"/>
      <c r="F281" s="267">
        <f t="shared" si="24"/>
        <v>0</v>
      </c>
      <c r="G281" s="267">
        <f t="shared" si="25"/>
        <v>0</v>
      </c>
      <c r="H281" s="267" t="str">
        <f t="shared" si="26"/>
        <v/>
      </c>
    </row>
    <row r="282" spans="1:8">
      <c r="A282" s="83">
        <f t="shared" si="27"/>
        <v>0</v>
      </c>
      <c r="B282" s="266">
        <f t="shared" si="28"/>
        <v>0</v>
      </c>
      <c r="C282" s="350">
        <f t="shared" si="29"/>
        <v>0</v>
      </c>
      <c r="D282" s="350"/>
      <c r="E282" s="350"/>
      <c r="F282" s="267">
        <f t="shared" si="24"/>
        <v>0</v>
      </c>
      <c r="G282" s="267">
        <f t="shared" si="25"/>
        <v>0</v>
      </c>
      <c r="H282" s="267" t="str">
        <f t="shared" si="26"/>
        <v/>
      </c>
    </row>
    <row r="283" spans="1:8">
      <c r="A283" s="83">
        <f t="shared" si="27"/>
        <v>0</v>
      </c>
      <c r="B283" s="266">
        <f t="shared" si="28"/>
        <v>0</v>
      </c>
      <c r="C283" s="350">
        <f t="shared" si="29"/>
        <v>0</v>
      </c>
      <c r="D283" s="350"/>
      <c r="E283" s="350"/>
      <c r="F283" s="267">
        <f t="shared" si="24"/>
        <v>0</v>
      </c>
      <c r="G283" s="267">
        <f t="shared" si="25"/>
        <v>0</v>
      </c>
      <c r="H283" s="267" t="str">
        <f t="shared" si="26"/>
        <v/>
      </c>
    </row>
    <row r="284" spans="1:8">
      <c r="A284" s="83">
        <f t="shared" si="27"/>
        <v>0</v>
      </c>
      <c r="B284" s="266">
        <f t="shared" si="28"/>
        <v>0</v>
      </c>
      <c r="C284" s="350">
        <f t="shared" si="29"/>
        <v>0</v>
      </c>
      <c r="D284" s="350"/>
      <c r="E284" s="350"/>
      <c r="F284" s="267">
        <f t="shared" si="24"/>
        <v>0</v>
      </c>
      <c r="G284" s="267">
        <f t="shared" si="25"/>
        <v>0</v>
      </c>
      <c r="H284" s="267" t="str">
        <f t="shared" si="26"/>
        <v/>
      </c>
    </row>
    <row r="285" spans="1:8">
      <c r="A285" s="83">
        <f t="shared" si="27"/>
        <v>0</v>
      </c>
      <c r="B285" s="266">
        <f t="shared" si="28"/>
        <v>0</v>
      </c>
      <c r="C285" s="350">
        <f t="shared" si="29"/>
        <v>0</v>
      </c>
      <c r="D285" s="350"/>
      <c r="E285" s="350"/>
      <c r="F285" s="267">
        <f t="shared" si="24"/>
        <v>0</v>
      </c>
      <c r="G285" s="267">
        <f t="shared" si="25"/>
        <v>0</v>
      </c>
      <c r="H285" s="267" t="str">
        <f t="shared" si="26"/>
        <v/>
      </c>
    </row>
    <row r="286" spans="1:8">
      <c r="A286" s="83">
        <f t="shared" si="27"/>
        <v>0</v>
      </c>
      <c r="B286" s="266">
        <f t="shared" si="28"/>
        <v>0</v>
      </c>
      <c r="C286" s="350">
        <f t="shared" si="29"/>
        <v>0</v>
      </c>
      <c r="D286" s="350"/>
      <c r="E286" s="350"/>
      <c r="F286" s="267">
        <f t="shared" si="24"/>
        <v>0</v>
      </c>
      <c r="G286" s="267">
        <f t="shared" si="25"/>
        <v>0</v>
      </c>
      <c r="H286" s="267" t="str">
        <f t="shared" si="26"/>
        <v/>
      </c>
    </row>
    <row r="287" spans="1:8">
      <c r="A287" s="83">
        <f t="shared" si="27"/>
        <v>0</v>
      </c>
      <c r="B287" s="266">
        <f t="shared" si="28"/>
        <v>0</v>
      </c>
      <c r="C287" s="350">
        <f t="shared" si="29"/>
        <v>0</v>
      </c>
      <c r="D287" s="350"/>
      <c r="E287" s="350"/>
      <c r="F287" s="267">
        <f t="shared" si="24"/>
        <v>0</v>
      </c>
      <c r="G287" s="267">
        <f t="shared" si="25"/>
        <v>0</v>
      </c>
      <c r="H287" s="267" t="str">
        <f t="shared" si="26"/>
        <v/>
      </c>
    </row>
    <row r="288" spans="1:8">
      <c r="A288" s="83">
        <f t="shared" si="27"/>
        <v>0</v>
      </c>
      <c r="B288" s="266">
        <f t="shared" si="28"/>
        <v>0</v>
      </c>
      <c r="C288" s="350">
        <f t="shared" si="29"/>
        <v>0</v>
      </c>
      <c r="D288" s="350"/>
      <c r="E288" s="350"/>
      <c r="F288" s="267">
        <f t="shared" si="24"/>
        <v>0</v>
      </c>
      <c r="G288" s="267">
        <f t="shared" si="25"/>
        <v>0</v>
      </c>
      <c r="H288" s="267" t="str">
        <f t="shared" si="26"/>
        <v/>
      </c>
    </row>
    <row r="289" spans="1:8">
      <c r="A289" s="83">
        <f t="shared" si="27"/>
        <v>0</v>
      </c>
      <c r="B289" s="266">
        <f t="shared" si="28"/>
        <v>0</v>
      </c>
      <c r="C289" s="350">
        <f t="shared" si="29"/>
        <v>0</v>
      </c>
      <c r="D289" s="350"/>
      <c r="E289" s="350"/>
      <c r="F289" s="267">
        <f t="shared" si="24"/>
        <v>0</v>
      </c>
      <c r="G289" s="267">
        <f t="shared" si="25"/>
        <v>0</v>
      </c>
      <c r="H289" s="267" t="str">
        <f t="shared" si="26"/>
        <v/>
      </c>
    </row>
    <row r="290" spans="1:8">
      <c r="A290" s="83">
        <f t="shared" si="27"/>
        <v>0</v>
      </c>
      <c r="B290" s="266">
        <f t="shared" si="28"/>
        <v>0</v>
      </c>
      <c r="C290" s="350">
        <f t="shared" si="29"/>
        <v>0</v>
      </c>
      <c r="D290" s="350"/>
      <c r="E290" s="350"/>
      <c r="F290" s="267">
        <f t="shared" si="24"/>
        <v>0</v>
      </c>
      <c r="G290" s="267">
        <f t="shared" si="25"/>
        <v>0</v>
      </c>
      <c r="H290" s="267" t="str">
        <f t="shared" si="26"/>
        <v/>
      </c>
    </row>
    <row r="291" spans="1:8">
      <c r="A291" s="83">
        <f t="shared" si="27"/>
        <v>0</v>
      </c>
      <c r="B291" s="266">
        <f t="shared" si="28"/>
        <v>0</v>
      </c>
      <c r="C291" s="350">
        <f t="shared" si="29"/>
        <v>0</v>
      </c>
      <c r="D291" s="350"/>
      <c r="E291" s="350"/>
      <c r="F291" s="267">
        <f t="shared" si="24"/>
        <v>0</v>
      </c>
      <c r="G291" s="267">
        <f t="shared" si="25"/>
        <v>0</v>
      </c>
      <c r="H291" s="267" t="str">
        <f t="shared" si="26"/>
        <v/>
      </c>
    </row>
    <row r="292" spans="1:8">
      <c r="A292" s="83">
        <f t="shared" si="27"/>
        <v>0</v>
      </c>
      <c r="B292" s="266">
        <f t="shared" si="28"/>
        <v>0</v>
      </c>
      <c r="C292" s="350">
        <f t="shared" si="29"/>
        <v>0</v>
      </c>
      <c r="D292" s="350"/>
      <c r="E292" s="350"/>
      <c r="F292" s="267">
        <f t="shared" si="24"/>
        <v>0</v>
      </c>
      <c r="G292" s="267">
        <f t="shared" si="25"/>
        <v>0</v>
      </c>
      <c r="H292" s="267" t="str">
        <f t="shared" si="26"/>
        <v/>
      </c>
    </row>
    <row r="293" spans="1:8">
      <c r="A293" s="83">
        <f t="shared" si="27"/>
        <v>0</v>
      </c>
      <c r="B293" s="266">
        <f t="shared" si="28"/>
        <v>0</v>
      </c>
      <c r="C293" s="350">
        <f t="shared" si="29"/>
        <v>0</v>
      </c>
      <c r="D293" s="350"/>
      <c r="E293" s="350"/>
      <c r="F293" s="267">
        <f t="shared" si="24"/>
        <v>0</v>
      </c>
      <c r="G293" s="267">
        <f t="shared" si="25"/>
        <v>0</v>
      </c>
      <c r="H293" s="267" t="str">
        <f t="shared" si="26"/>
        <v/>
      </c>
    </row>
    <row r="294" spans="1:8">
      <c r="A294" s="83">
        <f t="shared" si="27"/>
        <v>0</v>
      </c>
      <c r="B294" s="266">
        <f t="shared" si="28"/>
        <v>0</v>
      </c>
      <c r="C294" s="350">
        <f t="shared" si="29"/>
        <v>0</v>
      </c>
      <c r="D294" s="350"/>
      <c r="E294" s="350"/>
      <c r="F294" s="267">
        <f t="shared" si="24"/>
        <v>0</v>
      </c>
      <c r="G294" s="267">
        <f t="shared" si="25"/>
        <v>0</v>
      </c>
      <c r="H294" s="267" t="str">
        <f t="shared" si="26"/>
        <v/>
      </c>
    </row>
    <row r="295" spans="1:8">
      <c r="A295" s="83">
        <f t="shared" si="27"/>
        <v>0</v>
      </c>
      <c r="B295" s="266">
        <f t="shared" si="28"/>
        <v>0</v>
      </c>
      <c r="C295" s="350">
        <f t="shared" si="29"/>
        <v>0</v>
      </c>
      <c r="D295" s="350"/>
      <c r="E295" s="350"/>
      <c r="F295" s="267">
        <f t="shared" si="24"/>
        <v>0</v>
      </c>
      <c r="G295" s="267">
        <f t="shared" si="25"/>
        <v>0</v>
      </c>
      <c r="H295" s="267" t="str">
        <f t="shared" si="26"/>
        <v/>
      </c>
    </row>
    <row r="296" spans="1:8">
      <c r="A296" s="83">
        <f t="shared" si="27"/>
        <v>0</v>
      </c>
      <c r="B296" s="266">
        <f t="shared" si="28"/>
        <v>0</v>
      </c>
      <c r="C296" s="350">
        <f t="shared" si="29"/>
        <v>0</v>
      </c>
      <c r="D296" s="350"/>
      <c r="E296" s="350"/>
      <c r="F296" s="267">
        <f t="shared" si="24"/>
        <v>0</v>
      </c>
      <c r="G296" s="267">
        <f t="shared" si="25"/>
        <v>0</v>
      </c>
      <c r="H296" s="267" t="str">
        <f t="shared" si="26"/>
        <v/>
      </c>
    </row>
    <row r="297" spans="1:8">
      <c r="A297" s="83">
        <f t="shared" si="27"/>
        <v>0</v>
      </c>
      <c r="B297" s="266">
        <f t="shared" si="28"/>
        <v>0</v>
      </c>
      <c r="C297" s="350">
        <f t="shared" si="29"/>
        <v>0</v>
      </c>
      <c r="D297" s="350"/>
      <c r="E297" s="350"/>
      <c r="F297" s="267">
        <f t="shared" si="24"/>
        <v>0</v>
      </c>
      <c r="G297" s="267">
        <f t="shared" si="25"/>
        <v>0</v>
      </c>
      <c r="H297" s="267" t="str">
        <f t="shared" si="26"/>
        <v/>
      </c>
    </row>
    <row r="298" spans="1:8">
      <c r="A298" s="83">
        <f t="shared" si="27"/>
        <v>0</v>
      </c>
      <c r="B298" s="266">
        <f t="shared" si="28"/>
        <v>0</v>
      </c>
      <c r="C298" s="350">
        <f t="shared" si="29"/>
        <v>0</v>
      </c>
      <c r="D298" s="350"/>
      <c r="E298" s="350"/>
      <c r="F298" s="267">
        <f t="shared" si="24"/>
        <v>0</v>
      </c>
      <c r="G298" s="267">
        <f t="shared" si="25"/>
        <v>0</v>
      </c>
      <c r="H298" s="267" t="str">
        <f t="shared" si="26"/>
        <v/>
      </c>
    </row>
    <row r="299" spans="1:8">
      <c r="A299" s="83">
        <f t="shared" si="27"/>
        <v>0</v>
      </c>
      <c r="B299" s="266">
        <f t="shared" si="28"/>
        <v>0</v>
      </c>
      <c r="C299" s="350">
        <f t="shared" si="29"/>
        <v>0</v>
      </c>
      <c r="D299" s="350"/>
      <c r="E299" s="350"/>
      <c r="F299" s="267">
        <f t="shared" si="24"/>
        <v>0</v>
      </c>
      <c r="G299" s="267">
        <f t="shared" si="25"/>
        <v>0</v>
      </c>
      <c r="H299" s="267" t="str">
        <f t="shared" si="26"/>
        <v/>
      </c>
    </row>
    <row r="300" spans="1:8">
      <c r="A300" s="83">
        <f t="shared" si="27"/>
        <v>0</v>
      </c>
      <c r="B300" s="266">
        <f t="shared" si="28"/>
        <v>0</v>
      </c>
      <c r="C300" s="350">
        <f t="shared" si="29"/>
        <v>0</v>
      </c>
      <c r="D300" s="350"/>
      <c r="E300" s="350"/>
      <c r="F300" s="267">
        <f t="shared" si="24"/>
        <v>0</v>
      </c>
      <c r="G300" s="267">
        <f t="shared" si="25"/>
        <v>0</v>
      </c>
      <c r="H300" s="267" t="str">
        <f t="shared" si="26"/>
        <v/>
      </c>
    </row>
    <row r="301" spans="1:8">
      <c r="A301" s="83">
        <f t="shared" si="27"/>
        <v>0</v>
      </c>
      <c r="B301" s="266">
        <f t="shared" si="28"/>
        <v>0</v>
      </c>
      <c r="C301" s="350">
        <f t="shared" si="29"/>
        <v>0</v>
      </c>
      <c r="D301" s="350"/>
      <c r="E301" s="350"/>
      <c r="F301" s="267">
        <f t="shared" si="24"/>
        <v>0</v>
      </c>
      <c r="G301" s="267">
        <f t="shared" si="25"/>
        <v>0</v>
      </c>
      <c r="H301" s="267" t="str">
        <f t="shared" si="26"/>
        <v/>
      </c>
    </row>
    <row r="302" spans="1:8">
      <c r="A302" s="83">
        <f t="shared" si="27"/>
        <v>0</v>
      </c>
      <c r="B302" s="266">
        <f t="shared" si="28"/>
        <v>0</v>
      </c>
      <c r="C302" s="350">
        <f t="shared" si="29"/>
        <v>0</v>
      </c>
      <c r="D302" s="350"/>
      <c r="E302" s="350"/>
      <c r="F302" s="267">
        <f t="shared" si="24"/>
        <v>0</v>
      </c>
      <c r="G302" s="267">
        <f t="shared" si="25"/>
        <v>0</v>
      </c>
      <c r="H302" s="267" t="str">
        <f t="shared" si="26"/>
        <v/>
      </c>
    </row>
    <row r="303" spans="1:8">
      <c r="A303" s="83">
        <f t="shared" si="27"/>
        <v>0</v>
      </c>
      <c r="B303" s="266">
        <f t="shared" si="28"/>
        <v>0</v>
      </c>
      <c r="C303" s="350">
        <f t="shared" si="29"/>
        <v>0</v>
      </c>
      <c r="D303" s="350"/>
      <c r="E303" s="350"/>
      <c r="F303" s="267">
        <f t="shared" si="24"/>
        <v>0</v>
      </c>
      <c r="G303" s="267">
        <f t="shared" si="25"/>
        <v>0</v>
      </c>
      <c r="H303" s="267" t="str">
        <f t="shared" si="26"/>
        <v/>
      </c>
    </row>
    <row r="304" spans="1:8">
      <c r="A304" s="83">
        <f t="shared" si="27"/>
        <v>0</v>
      </c>
      <c r="B304" s="266">
        <f t="shared" si="28"/>
        <v>0</v>
      </c>
      <c r="C304" s="350">
        <f t="shared" si="29"/>
        <v>0</v>
      </c>
      <c r="D304" s="350"/>
      <c r="E304" s="350"/>
      <c r="F304" s="267">
        <f t="shared" si="24"/>
        <v>0</v>
      </c>
      <c r="G304" s="267">
        <f t="shared" si="25"/>
        <v>0</v>
      </c>
      <c r="H304" s="267" t="str">
        <f t="shared" si="26"/>
        <v/>
      </c>
    </row>
    <row r="305" spans="1:8">
      <c r="A305" s="83">
        <f t="shared" si="27"/>
        <v>0</v>
      </c>
      <c r="B305" s="266">
        <f t="shared" si="28"/>
        <v>0</v>
      </c>
      <c r="C305" s="350">
        <f t="shared" si="29"/>
        <v>0</v>
      </c>
      <c r="D305" s="350"/>
      <c r="E305" s="350"/>
      <c r="F305" s="267">
        <f t="shared" si="24"/>
        <v>0</v>
      </c>
      <c r="G305" s="267">
        <f t="shared" si="25"/>
        <v>0</v>
      </c>
      <c r="H305" s="267" t="str">
        <f t="shared" si="26"/>
        <v/>
      </c>
    </row>
    <row r="306" spans="1:8">
      <c r="A306" s="83">
        <f t="shared" si="27"/>
        <v>0</v>
      </c>
      <c r="B306" s="266">
        <f t="shared" si="28"/>
        <v>0</v>
      </c>
      <c r="C306" s="350">
        <f t="shared" si="29"/>
        <v>0</v>
      </c>
      <c r="D306" s="350"/>
      <c r="E306" s="350"/>
      <c r="F306" s="267">
        <f t="shared" si="24"/>
        <v>0</v>
      </c>
      <c r="G306" s="267">
        <f t="shared" si="25"/>
        <v>0</v>
      </c>
      <c r="H306" s="267" t="str">
        <f t="shared" si="26"/>
        <v/>
      </c>
    </row>
    <row r="307" spans="1:8">
      <c r="A307" s="83">
        <f t="shared" si="27"/>
        <v>0</v>
      </c>
      <c r="B307" s="266">
        <f t="shared" si="28"/>
        <v>0</v>
      </c>
      <c r="C307" s="350">
        <f t="shared" si="29"/>
        <v>0</v>
      </c>
      <c r="D307" s="350"/>
      <c r="E307" s="350"/>
      <c r="F307" s="267">
        <f t="shared" si="24"/>
        <v>0</v>
      </c>
      <c r="G307" s="267">
        <f t="shared" si="25"/>
        <v>0</v>
      </c>
      <c r="H307" s="267" t="str">
        <f t="shared" si="26"/>
        <v/>
      </c>
    </row>
    <row r="308" spans="1:8">
      <c r="A308" s="83">
        <f t="shared" si="27"/>
        <v>0</v>
      </c>
      <c r="B308" s="266">
        <f t="shared" si="28"/>
        <v>0</v>
      </c>
      <c r="C308" s="350">
        <f t="shared" si="29"/>
        <v>0</v>
      </c>
      <c r="D308" s="350"/>
      <c r="E308" s="350"/>
      <c r="F308" s="267">
        <f t="shared" si="24"/>
        <v>0</v>
      </c>
      <c r="G308" s="267">
        <f t="shared" si="25"/>
        <v>0</v>
      </c>
      <c r="H308" s="267" t="str">
        <f t="shared" si="26"/>
        <v/>
      </c>
    </row>
    <row r="309" spans="1:8">
      <c r="A309" s="83">
        <f t="shared" si="27"/>
        <v>0</v>
      </c>
      <c r="B309" s="266">
        <f t="shared" si="28"/>
        <v>0</v>
      </c>
      <c r="C309" s="350">
        <f t="shared" si="29"/>
        <v>0</v>
      </c>
      <c r="D309" s="350"/>
      <c r="E309" s="350"/>
      <c r="F309" s="267">
        <f t="shared" si="24"/>
        <v>0</v>
      </c>
      <c r="G309" s="267">
        <f t="shared" si="25"/>
        <v>0</v>
      </c>
      <c r="H309" s="267" t="str">
        <f t="shared" si="26"/>
        <v/>
      </c>
    </row>
    <row r="310" spans="1:8">
      <c r="A310" s="83">
        <f t="shared" si="27"/>
        <v>0</v>
      </c>
      <c r="B310" s="266">
        <f t="shared" si="28"/>
        <v>0</v>
      </c>
      <c r="C310" s="350">
        <f t="shared" si="29"/>
        <v>0</v>
      </c>
      <c r="D310" s="350"/>
      <c r="E310" s="350"/>
      <c r="F310" s="267">
        <f t="shared" si="24"/>
        <v>0</v>
      </c>
      <c r="G310" s="267">
        <f t="shared" si="25"/>
        <v>0</v>
      </c>
      <c r="H310" s="267" t="str">
        <f t="shared" si="26"/>
        <v/>
      </c>
    </row>
    <row r="311" spans="1:8">
      <c r="A311" s="83">
        <f t="shared" si="27"/>
        <v>0</v>
      </c>
      <c r="B311" s="266">
        <f t="shared" si="28"/>
        <v>0</v>
      </c>
      <c r="C311" s="350">
        <f t="shared" si="29"/>
        <v>0</v>
      </c>
      <c r="D311" s="350"/>
      <c r="E311" s="350"/>
      <c r="F311" s="267">
        <f t="shared" si="24"/>
        <v>0</v>
      </c>
      <c r="G311" s="267">
        <f t="shared" si="25"/>
        <v>0</v>
      </c>
      <c r="H311" s="267" t="str">
        <f t="shared" si="26"/>
        <v/>
      </c>
    </row>
    <row r="312" spans="1:8">
      <c r="A312" s="83">
        <f t="shared" si="27"/>
        <v>0</v>
      </c>
      <c r="B312" s="266">
        <f t="shared" si="28"/>
        <v>0</v>
      </c>
      <c r="C312" s="350">
        <f t="shared" si="29"/>
        <v>0</v>
      </c>
      <c r="D312" s="350"/>
      <c r="E312" s="350"/>
      <c r="F312" s="267">
        <f t="shared" si="24"/>
        <v>0</v>
      </c>
      <c r="G312" s="267">
        <f t="shared" si="25"/>
        <v>0</v>
      </c>
      <c r="H312" s="267" t="str">
        <f t="shared" si="26"/>
        <v/>
      </c>
    </row>
    <row r="313" spans="1:8">
      <c r="A313" s="83">
        <f t="shared" si="27"/>
        <v>0</v>
      </c>
      <c r="B313" s="266">
        <f t="shared" si="28"/>
        <v>0</v>
      </c>
      <c r="C313" s="350">
        <f t="shared" si="29"/>
        <v>0</v>
      </c>
      <c r="D313" s="350"/>
      <c r="E313" s="350"/>
      <c r="F313" s="267">
        <f t="shared" si="24"/>
        <v>0</v>
      </c>
      <c r="G313" s="267">
        <f t="shared" si="25"/>
        <v>0</v>
      </c>
      <c r="H313" s="267" t="str">
        <f t="shared" si="26"/>
        <v/>
      </c>
    </row>
    <row r="314" spans="1:8">
      <c r="A314" s="83">
        <f t="shared" si="27"/>
        <v>0</v>
      </c>
      <c r="B314" s="266">
        <f t="shared" si="28"/>
        <v>0</v>
      </c>
      <c r="C314" s="350">
        <f t="shared" si="29"/>
        <v>0</v>
      </c>
      <c r="D314" s="350"/>
      <c r="E314" s="350"/>
      <c r="F314" s="267">
        <f t="shared" si="24"/>
        <v>0</v>
      </c>
      <c r="G314" s="267">
        <f t="shared" si="25"/>
        <v>0</v>
      </c>
      <c r="H314" s="267" t="str">
        <f t="shared" si="26"/>
        <v/>
      </c>
    </row>
    <row r="315" spans="1:8">
      <c r="A315" s="83">
        <f t="shared" si="27"/>
        <v>0</v>
      </c>
      <c r="B315" s="266">
        <f t="shared" si="28"/>
        <v>0</v>
      </c>
      <c r="C315" s="350">
        <f t="shared" si="29"/>
        <v>0</v>
      </c>
      <c r="D315" s="350"/>
      <c r="E315" s="350"/>
      <c r="F315" s="267">
        <f t="shared" si="24"/>
        <v>0</v>
      </c>
      <c r="G315" s="267">
        <f t="shared" si="25"/>
        <v>0</v>
      </c>
      <c r="H315" s="267" t="str">
        <f t="shared" si="26"/>
        <v/>
      </c>
    </row>
    <row r="316" spans="1:8">
      <c r="A316" s="83">
        <f t="shared" si="27"/>
        <v>0</v>
      </c>
      <c r="B316" s="266">
        <f t="shared" si="28"/>
        <v>0</v>
      </c>
      <c r="C316" s="350">
        <f t="shared" si="29"/>
        <v>0</v>
      </c>
      <c r="D316" s="350"/>
      <c r="E316" s="350"/>
      <c r="F316" s="267">
        <f t="shared" si="24"/>
        <v>0</v>
      </c>
      <c r="G316" s="267">
        <f t="shared" si="25"/>
        <v>0</v>
      </c>
      <c r="H316" s="267" t="str">
        <f t="shared" si="26"/>
        <v/>
      </c>
    </row>
    <row r="317" spans="1:8">
      <c r="A317" s="83">
        <f t="shared" si="27"/>
        <v>0</v>
      </c>
      <c r="B317" s="266">
        <f t="shared" si="28"/>
        <v>0</v>
      </c>
      <c r="C317" s="350">
        <f t="shared" si="29"/>
        <v>0</v>
      </c>
      <c r="D317" s="350"/>
      <c r="E317" s="350"/>
      <c r="F317" s="267">
        <f t="shared" si="24"/>
        <v>0</v>
      </c>
      <c r="G317" s="267">
        <f t="shared" si="25"/>
        <v>0</v>
      </c>
      <c r="H317" s="267" t="str">
        <f t="shared" si="26"/>
        <v/>
      </c>
    </row>
    <row r="318" spans="1:8">
      <c r="A318" s="83">
        <f t="shared" si="27"/>
        <v>0</v>
      </c>
      <c r="B318" s="266">
        <f t="shared" si="28"/>
        <v>0</v>
      </c>
      <c r="C318" s="350">
        <f t="shared" si="29"/>
        <v>0</v>
      </c>
      <c r="D318" s="350"/>
      <c r="E318" s="350"/>
      <c r="F318" s="267">
        <f t="shared" si="24"/>
        <v>0</v>
      </c>
      <c r="G318" s="267">
        <f t="shared" si="25"/>
        <v>0</v>
      </c>
      <c r="H318" s="267" t="str">
        <f t="shared" si="26"/>
        <v/>
      </c>
    </row>
    <row r="319" spans="1:8">
      <c r="A319" s="83">
        <f t="shared" si="27"/>
        <v>0</v>
      </c>
      <c r="B319" s="266">
        <f t="shared" si="28"/>
        <v>0</v>
      </c>
      <c r="C319" s="350">
        <f t="shared" si="29"/>
        <v>0</v>
      </c>
      <c r="D319" s="350"/>
      <c r="E319" s="350"/>
      <c r="F319" s="267">
        <f t="shared" si="24"/>
        <v>0</v>
      </c>
      <c r="G319" s="267">
        <f t="shared" si="25"/>
        <v>0</v>
      </c>
      <c r="H319" s="267" t="str">
        <f t="shared" si="26"/>
        <v/>
      </c>
    </row>
    <row r="320" spans="1:8">
      <c r="A320" s="83">
        <f t="shared" si="27"/>
        <v>0</v>
      </c>
      <c r="B320" s="266">
        <f t="shared" si="28"/>
        <v>0</v>
      </c>
      <c r="C320" s="350">
        <f t="shared" si="29"/>
        <v>0</v>
      </c>
      <c r="D320" s="350"/>
      <c r="E320" s="350"/>
      <c r="F320" s="267">
        <f t="shared" si="24"/>
        <v>0</v>
      </c>
      <c r="G320" s="267">
        <f t="shared" si="25"/>
        <v>0</v>
      </c>
      <c r="H320" s="267" t="str">
        <f t="shared" si="26"/>
        <v/>
      </c>
    </row>
    <row r="321" spans="1:8">
      <c r="A321" s="83">
        <f t="shared" si="27"/>
        <v>0</v>
      </c>
      <c r="B321" s="266">
        <f t="shared" si="28"/>
        <v>0</v>
      </c>
      <c r="C321" s="350">
        <f t="shared" si="29"/>
        <v>0</v>
      </c>
      <c r="D321" s="350"/>
      <c r="E321" s="350"/>
      <c r="F321" s="267">
        <f t="shared" si="24"/>
        <v>0</v>
      </c>
      <c r="G321" s="267">
        <f t="shared" si="25"/>
        <v>0</v>
      </c>
      <c r="H321" s="267" t="str">
        <f t="shared" si="26"/>
        <v/>
      </c>
    </row>
    <row r="322" spans="1:8">
      <c r="A322" s="83">
        <f t="shared" si="27"/>
        <v>0</v>
      </c>
      <c r="B322" s="266">
        <f t="shared" si="28"/>
        <v>0</v>
      </c>
      <c r="C322" s="350">
        <f t="shared" si="29"/>
        <v>0</v>
      </c>
      <c r="D322" s="350"/>
      <c r="E322" s="350"/>
      <c r="F322" s="267">
        <f t="shared" si="24"/>
        <v>0</v>
      </c>
      <c r="G322" s="267">
        <f t="shared" si="25"/>
        <v>0</v>
      </c>
      <c r="H322" s="267" t="str">
        <f t="shared" si="26"/>
        <v/>
      </c>
    </row>
    <row r="323" spans="1:8">
      <c r="A323" s="83">
        <f t="shared" si="27"/>
        <v>0</v>
      </c>
      <c r="B323" s="266">
        <f t="shared" si="28"/>
        <v>0</v>
      </c>
      <c r="C323" s="350">
        <f t="shared" si="29"/>
        <v>0</v>
      </c>
      <c r="D323" s="350"/>
      <c r="E323" s="350"/>
      <c r="F323" s="267">
        <f t="shared" si="24"/>
        <v>0</v>
      </c>
      <c r="G323" s="267">
        <f t="shared" si="25"/>
        <v>0</v>
      </c>
      <c r="H323" s="267" t="str">
        <f t="shared" si="26"/>
        <v/>
      </c>
    </row>
    <row r="324" spans="1:8">
      <c r="A324" s="83">
        <f t="shared" si="27"/>
        <v>0</v>
      </c>
      <c r="B324" s="266">
        <f t="shared" si="28"/>
        <v>0</v>
      </c>
      <c r="C324" s="350">
        <f t="shared" si="29"/>
        <v>0</v>
      </c>
      <c r="D324" s="350"/>
      <c r="E324" s="350"/>
      <c r="F324" s="267">
        <f t="shared" si="24"/>
        <v>0</v>
      </c>
      <c r="G324" s="267">
        <f t="shared" si="25"/>
        <v>0</v>
      </c>
      <c r="H324" s="267" t="str">
        <f t="shared" si="26"/>
        <v/>
      </c>
    </row>
    <row r="325" spans="1:8">
      <c r="A325" s="83">
        <f t="shared" si="27"/>
        <v>0</v>
      </c>
      <c r="B325" s="266">
        <f t="shared" si="28"/>
        <v>0</v>
      </c>
      <c r="C325" s="350">
        <f t="shared" si="29"/>
        <v>0</v>
      </c>
      <c r="D325" s="350"/>
      <c r="E325" s="350"/>
      <c r="F325" s="267">
        <f t="shared" si="24"/>
        <v>0</v>
      </c>
      <c r="G325" s="267">
        <f t="shared" si="25"/>
        <v>0</v>
      </c>
      <c r="H325" s="267" t="str">
        <f t="shared" si="26"/>
        <v/>
      </c>
    </row>
    <row r="326" spans="1:8">
      <c r="A326" s="83">
        <f t="shared" si="27"/>
        <v>0</v>
      </c>
      <c r="B326" s="266">
        <f t="shared" si="28"/>
        <v>0</v>
      </c>
      <c r="C326" s="350">
        <f t="shared" si="29"/>
        <v>0</v>
      </c>
      <c r="D326" s="350"/>
      <c r="E326" s="350"/>
      <c r="F326" s="267">
        <f t="shared" si="24"/>
        <v>0</v>
      </c>
      <c r="G326" s="267">
        <f t="shared" si="25"/>
        <v>0</v>
      </c>
      <c r="H326" s="267" t="str">
        <f t="shared" si="26"/>
        <v/>
      </c>
    </row>
    <row r="327" spans="1:8">
      <c r="A327" s="83">
        <f t="shared" si="27"/>
        <v>0</v>
      </c>
      <c r="B327" s="266">
        <f t="shared" si="28"/>
        <v>0</v>
      </c>
      <c r="C327" s="350">
        <f t="shared" si="29"/>
        <v>0</v>
      </c>
      <c r="D327" s="350"/>
      <c r="E327" s="350"/>
      <c r="F327" s="267">
        <f t="shared" si="24"/>
        <v>0</v>
      </c>
      <c r="G327" s="267">
        <f t="shared" si="25"/>
        <v>0</v>
      </c>
      <c r="H327" s="267" t="str">
        <f t="shared" si="26"/>
        <v/>
      </c>
    </row>
    <row r="328" spans="1:8">
      <c r="A328" s="83">
        <f t="shared" si="27"/>
        <v>0</v>
      </c>
      <c r="B328" s="266">
        <f t="shared" si="28"/>
        <v>0</v>
      </c>
      <c r="C328" s="350">
        <f t="shared" si="29"/>
        <v>0</v>
      </c>
      <c r="D328" s="350"/>
      <c r="E328" s="350"/>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c r="A329" s="83">
        <f t="shared" ref="A329:A392" si="33">IF(ROW()-7&lt;=筆數,VLOOKUP(ROW()-7,日記表,3,FALSE),0)</f>
        <v>0</v>
      </c>
      <c r="B329" s="266">
        <f t="shared" ref="B329:B392" si="34">IF(ROW()-7&lt;=筆數,VLOOKUP(ROW()-7,日記表,4,FALSE),0)</f>
        <v>0</v>
      </c>
      <c r="C329" s="350">
        <f t="shared" ref="C329:C392" si="35">IF(ROW()-7&lt;=筆數,VLOOKUP(ROW()-7,日記表,10,FALSE),0)</f>
        <v>0</v>
      </c>
      <c r="D329" s="350"/>
      <c r="E329" s="350"/>
      <c r="F329" s="267">
        <f t="shared" si="30"/>
        <v>0</v>
      </c>
      <c r="G329" s="267">
        <f t="shared" si="31"/>
        <v>0</v>
      </c>
      <c r="H329" s="267" t="str">
        <f t="shared" si="32"/>
        <v/>
      </c>
    </row>
    <row r="330" spans="1:8">
      <c r="A330" s="83">
        <f t="shared" si="33"/>
        <v>0</v>
      </c>
      <c r="B330" s="266">
        <f t="shared" si="34"/>
        <v>0</v>
      </c>
      <c r="C330" s="350">
        <f t="shared" si="35"/>
        <v>0</v>
      </c>
      <c r="D330" s="350"/>
      <c r="E330" s="350"/>
      <c r="F330" s="267">
        <f t="shared" si="30"/>
        <v>0</v>
      </c>
      <c r="G330" s="267">
        <f t="shared" si="31"/>
        <v>0</v>
      </c>
      <c r="H330" s="267" t="str">
        <f t="shared" si="32"/>
        <v/>
      </c>
    </row>
    <row r="331" spans="1:8">
      <c r="A331" s="83">
        <f t="shared" si="33"/>
        <v>0</v>
      </c>
      <c r="B331" s="266">
        <f t="shared" si="34"/>
        <v>0</v>
      </c>
      <c r="C331" s="350">
        <f t="shared" si="35"/>
        <v>0</v>
      </c>
      <c r="D331" s="350"/>
      <c r="E331" s="350"/>
      <c r="F331" s="267">
        <f t="shared" si="30"/>
        <v>0</v>
      </c>
      <c r="G331" s="267">
        <f t="shared" si="31"/>
        <v>0</v>
      </c>
      <c r="H331" s="267" t="str">
        <f t="shared" si="32"/>
        <v/>
      </c>
    </row>
    <row r="332" spans="1:8">
      <c r="A332" s="83">
        <f t="shared" si="33"/>
        <v>0</v>
      </c>
      <c r="B332" s="266">
        <f t="shared" si="34"/>
        <v>0</v>
      </c>
      <c r="C332" s="350">
        <f t="shared" si="35"/>
        <v>0</v>
      </c>
      <c r="D332" s="350"/>
      <c r="E332" s="350"/>
      <c r="F332" s="267">
        <f t="shared" si="30"/>
        <v>0</v>
      </c>
      <c r="G332" s="267">
        <f t="shared" si="31"/>
        <v>0</v>
      </c>
      <c r="H332" s="267" t="str">
        <f t="shared" si="32"/>
        <v/>
      </c>
    </row>
    <row r="333" spans="1:8">
      <c r="A333" s="83">
        <f t="shared" si="33"/>
        <v>0</v>
      </c>
      <c r="B333" s="266">
        <f t="shared" si="34"/>
        <v>0</v>
      </c>
      <c r="C333" s="350">
        <f t="shared" si="35"/>
        <v>0</v>
      </c>
      <c r="D333" s="350"/>
      <c r="E333" s="350"/>
      <c r="F333" s="267">
        <f t="shared" si="30"/>
        <v>0</v>
      </c>
      <c r="G333" s="267">
        <f t="shared" si="31"/>
        <v>0</v>
      </c>
      <c r="H333" s="267" t="str">
        <f t="shared" si="32"/>
        <v/>
      </c>
    </row>
    <row r="334" spans="1:8">
      <c r="A334" s="83">
        <f t="shared" si="33"/>
        <v>0</v>
      </c>
      <c r="B334" s="266">
        <f t="shared" si="34"/>
        <v>0</v>
      </c>
      <c r="C334" s="350">
        <f t="shared" si="35"/>
        <v>0</v>
      </c>
      <c r="D334" s="350"/>
      <c r="E334" s="350"/>
      <c r="F334" s="267">
        <f t="shared" si="30"/>
        <v>0</v>
      </c>
      <c r="G334" s="267">
        <f t="shared" si="31"/>
        <v>0</v>
      </c>
      <c r="H334" s="267" t="str">
        <f t="shared" si="32"/>
        <v/>
      </c>
    </row>
    <row r="335" spans="1:8">
      <c r="A335" s="83">
        <f t="shared" si="33"/>
        <v>0</v>
      </c>
      <c r="B335" s="266">
        <f t="shared" si="34"/>
        <v>0</v>
      </c>
      <c r="C335" s="350">
        <f t="shared" si="35"/>
        <v>0</v>
      </c>
      <c r="D335" s="350"/>
      <c r="E335" s="350"/>
      <c r="F335" s="267">
        <f t="shared" si="30"/>
        <v>0</v>
      </c>
      <c r="G335" s="267">
        <f t="shared" si="31"/>
        <v>0</v>
      </c>
      <c r="H335" s="267" t="str">
        <f t="shared" si="32"/>
        <v/>
      </c>
    </row>
    <row r="336" spans="1:8">
      <c r="A336" s="83">
        <f t="shared" si="33"/>
        <v>0</v>
      </c>
      <c r="B336" s="266">
        <f t="shared" si="34"/>
        <v>0</v>
      </c>
      <c r="C336" s="350">
        <f t="shared" si="35"/>
        <v>0</v>
      </c>
      <c r="D336" s="350"/>
      <c r="E336" s="350"/>
      <c r="F336" s="267">
        <f t="shared" si="30"/>
        <v>0</v>
      </c>
      <c r="G336" s="267">
        <f t="shared" si="31"/>
        <v>0</v>
      </c>
      <c r="H336" s="267" t="str">
        <f t="shared" si="32"/>
        <v/>
      </c>
    </row>
    <row r="337" spans="1:8">
      <c r="A337" s="83">
        <f t="shared" si="33"/>
        <v>0</v>
      </c>
      <c r="B337" s="266">
        <f t="shared" si="34"/>
        <v>0</v>
      </c>
      <c r="C337" s="350">
        <f t="shared" si="35"/>
        <v>0</v>
      </c>
      <c r="D337" s="350"/>
      <c r="E337" s="350"/>
      <c r="F337" s="267">
        <f t="shared" si="30"/>
        <v>0</v>
      </c>
      <c r="G337" s="267">
        <f t="shared" si="31"/>
        <v>0</v>
      </c>
      <c r="H337" s="267" t="str">
        <f t="shared" si="32"/>
        <v/>
      </c>
    </row>
    <row r="338" spans="1:8">
      <c r="A338" s="83">
        <f t="shared" si="33"/>
        <v>0</v>
      </c>
      <c r="B338" s="266">
        <f t="shared" si="34"/>
        <v>0</v>
      </c>
      <c r="C338" s="350">
        <f t="shared" si="35"/>
        <v>0</v>
      </c>
      <c r="D338" s="350"/>
      <c r="E338" s="350"/>
      <c r="F338" s="267">
        <f t="shared" si="30"/>
        <v>0</v>
      </c>
      <c r="G338" s="267">
        <f t="shared" si="31"/>
        <v>0</v>
      </c>
      <c r="H338" s="267" t="str">
        <f t="shared" si="32"/>
        <v/>
      </c>
    </row>
    <row r="339" spans="1:8">
      <c r="A339" s="83">
        <f t="shared" si="33"/>
        <v>0</v>
      </c>
      <c r="B339" s="266">
        <f t="shared" si="34"/>
        <v>0</v>
      </c>
      <c r="C339" s="350">
        <f t="shared" si="35"/>
        <v>0</v>
      </c>
      <c r="D339" s="350"/>
      <c r="E339" s="350"/>
      <c r="F339" s="267">
        <f t="shared" si="30"/>
        <v>0</v>
      </c>
      <c r="G339" s="267">
        <f t="shared" si="31"/>
        <v>0</v>
      </c>
      <c r="H339" s="267" t="str">
        <f t="shared" si="32"/>
        <v/>
      </c>
    </row>
    <row r="340" spans="1:8">
      <c r="A340" s="83">
        <f t="shared" si="33"/>
        <v>0</v>
      </c>
      <c r="B340" s="266">
        <f t="shared" si="34"/>
        <v>0</v>
      </c>
      <c r="C340" s="350">
        <f t="shared" si="35"/>
        <v>0</v>
      </c>
      <c r="D340" s="350"/>
      <c r="E340" s="350"/>
      <c r="F340" s="267">
        <f t="shared" si="30"/>
        <v>0</v>
      </c>
      <c r="G340" s="267">
        <f t="shared" si="31"/>
        <v>0</v>
      </c>
      <c r="H340" s="267" t="str">
        <f t="shared" si="32"/>
        <v/>
      </c>
    </row>
    <row r="341" spans="1:8">
      <c r="A341" s="83">
        <f t="shared" si="33"/>
        <v>0</v>
      </c>
      <c r="B341" s="266">
        <f t="shared" si="34"/>
        <v>0</v>
      </c>
      <c r="C341" s="350">
        <f t="shared" si="35"/>
        <v>0</v>
      </c>
      <c r="D341" s="350"/>
      <c r="E341" s="350"/>
      <c r="F341" s="267">
        <f t="shared" si="30"/>
        <v>0</v>
      </c>
      <c r="G341" s="267">
        <f t="shared" si="31"/>
        <v>0</v>
      </c>
      <c r="H341" s="267" t="str">
        <f t="shared" si="32"/>
        <v/>
      </c>
    </row>
    <row r="342" spans="1:8">
      <c r="A342" s="83">
        <f t="shared" si="33"/>
        <v>0</v>
      </c>
      <c r="B342" s="266">
        <f t="shared" si="34"/>
        <v>0</v>
      </c>
      <c r="C342" s="350">
        <f t="shared" si="35"/>
        <v>0</v>
      </c>
      <c r="D342" s="350"/>
      <c r="E342" s="350"/>
      <c r="F342" s="267">
        <f t="shared" si="30"/>
        <v>0</v>
      </c>
      <c r="G342" s="267">
        <f t="shared" si="31"/>
        <v>0</v>
      </c>
      <c r="H342" s="267" t="str">
        <f t="shared" si="32"/>
        <v/>
      </c>
    </row>
    <row r="343" spans="1:8">
      <c r="A343" s="83">
        <f t="shared" si="33"/>
        <v>0</v>
      </c>
      <c r="B343" s="266">
        <f t="shared" si="34"/>
        <v>0</v>
      </c>
      <c r="C343" s="350">
        <f t="shared" si="35"/>
        <v>0</v>
      </c>
      <c r="D343" s="350"/>
      <c r="E343" s="350"/>
      <c r="F343" s="267">
        <f t="shared" si="30"/>
        <v>0</v>
      </c>
      <c r="G343" s="267">
        <f t="shared" si="31"/>
        <v>0</v>
      </c>
      <c r="H343" s="267" t="str">
        <f t="shared" si="32"/>
        <v/>
      </c>
    </row>
    <row r="344" spans="1:8">
      <c r="A344" s="83">
        <f t="shared" si="33"/>
        <v>0</v>
      </c>
      <c r="B344" s="266">
        <f t="shared" si="34"/>
        <v>0</v>
      </c>
      <c r="C344" s="350">
        <f t="shared" si="35"/>
        <v>0</v>
      </c>
      <c r="D344" s="350"/>
      <c r="E344" s="350"/>
      <c r="F344" s="267">
        <f t="shared" si="30"/>
        <v>0</v>
      </c>
      <c r="G344" s="267">
        <f t="shared" si="31"/>
        <v>0</v>
      </c>
      <c r="H344" s="267" t="str">
        <f t="shared" si="32"/>
        <v/>
      </c>
    </row>
    <row r="345" spans="1:8">
      <c r="A345" s="83">
        <f t="shared" si="33"/>
        <v>0</v>
      </c>
      <c r="B345" s="266">
        <f t="shared" si="34"/>
        <v>0</v>
      </c>
      <c r="C345" s="350">
        <f t="shared" si="35"/>
        <v>0</v>
      </c>
      <c r="D345" s="350"/>
      <c r="E345" s="350"/>
      <c r="F345" s="267">
        <f t="shared" si="30"/>
        <v>0</v>
      </c>
      <c r="G345" s="267">
        <f t="shared" si="31"/>
        <v>0</v>
      </c>
      <c r="H345" s="267" t="str">
        <f t="shared" si="32"/>
        <v/>
      </c>
    </row>
    <row r="346" spans="1:8">
      <c r="A346" s="83">
        <f t="shared" si="33"/>
        <v>0</v>
      </c>
      <c r="B346" s="266">
        <f t="shared" si="34"/>
        <v>0</v>
      </c>
      <c r="C346" s="350">
        <f t="shared" si="35"/>
        <v>0</v>
      </c>
      <c r="D346" s="350"/>
      <c r="E346" s="350"/>
      <c r="F346" s="267">
        <f t="shared" si="30"/>
        <v>0</v>
      </c>
      <c r="G346" s="267">
        <f t="shared" si="31"/>
        <v>0</v>
      </c>
      <c r="H346" s="267" t="str">
        <f t="shared" si="32"/>
        <v/>
      </c>
    </row>
    <row r="347" spans="1:8">
      <c r="A347" s="83">
        <f t="shared" si="33"/>
        <v>0</v>
      </c>
      <c r="B347" s="266">
        <f t="shared" si="34"/>
        <v>0</v>
      </c>
      <c r="C347" s="350">
        <f t="shared" si="35"/>
        <v>0</v>
      </c>
      <c r="D347" s="350"/>
      <c r="E347" s="350"/>
      <c r="F347" s="267">
        <f t="shared" si="30"/>
        <v>0</v>
      </c>
      <c r="G347" s="267">
        <f t="shared" si="31"/>
        <v>0</v>
      </c>
      <c r="H347" s="267" t="str">
        <f t="shared" si="32"/>
        <v/>
      </c>
    </row>
    <row r="348" spans="1:8">
      <c r="A348" s="83">
        <f t="shared" si="33"/>
        <v>0</v>
      </c>
      <c r="B348" s="266">
        <f t="shared" si="34"/>
        <v>0</v>
      </c>
      <c r="C348" s="350">
        <f t="shared" si="35"/>
        <v>0</v>
      </c>
      <c r="D348" s="350"/>
      <c r="E348" s="350"/>
      <c r="F348" s="267">
        <f t="shared" si="30"/>
        <v>0</v>
      </c>
      <c r="G348" s="267">
        <f t="shared" si="31"/>
        <v>0</v>
      </c>
      <c r="H348" s="267" t="str">
        <f t="shared" si="32"/>
        <v/>
      </c>
    </row>
    <row r="349" spans="1:8">
      <c r="A349" s="83">
        <f t="shared" si="33"/>
        <v>0</v>
      </c>
      <c r="B349" s="266">
        <f t="shared" si="34"/>
        <v>0</v>
      </c>
      <c r="C349" s="350">
        <f t="shared" si="35"/>
        <v>0</v>
      </c>
      <c r="D349" s="350"/>
      <c r="E349" s="350"/>
      <c r="F349" s="267">
        <f t="shared" si="30"/>
        <v>0</v>
      </c>
      <c r="G349" s="267">
        <f t="shared" si="31"/>
        <v>0</v>
      </c>
      <c r="H349" s="267" t="str">
        <f t="shared" si="32"/>
        <v/>
      </c>
    </row>
    <row r="350" spans="1:8">
      <c r="A350" s="83">
        <f t="shared" si="33"/>
        <v>0</v>
      </c>
      <c r="B350" s="266">
        <f t="shared" si="34"/>
        <v>0</v>
      </c>
      <c r="C350" s="350">
        <f t="shared" si="35"/>
        <v>0</v>
      </c>
      <c r="D350" s="350"/>
      <c r="E350" s="350"/>
      <c r="F350" s="267">
        <f t="shared" si="30"/>
        <v>0</v>
      </c>
      <c r="G350" s="267">
        <f t="shared" si="31"/>
        <v>0</v>
      </c>
      <c r="H350" s="267" t="str">
        <f t="shared" si="32"/>
        <v/>
      </c>
    </row>
    <row r="351" spans="1:8">
      <c r="A351" s="83">
        <f t="shared" si="33"/>
        <v>0</v>
      </c>
      <c r="B351" s="266">
        <f t="shared" si="34"/>
        <v>0</v>
      </c>
      <c r="C351" s="350">
        <f t="shared" si="35"/>
        <v>0</v>
      </c>
      <c r="D351" s="350"/>
      <c r="E351" s="350"/>
      <c r="F351" s="267">
        <f t="shared" si="30"/>
        <v>0</v>
      </c>
      <c r="G351" s="267">
        <f t="shared" si="31"/>
        <v>0</v>
      </c>
      <c r="H351" s="267" t="str">
        <f t="shared" si="32"/>
        <v/>
      </c>
    </row>
    <row r="352" spans="1:8">
      <c r="A352" s="83">
        <f t="shared" si="33"/>
        <v>0</v>
      </c>
      <c r="B352" s="266">
        <f t="shared" si="34"/>
        <v>0</v>
      </c>
      <c r="C352" s="350">
        <f t="shared" si="35"/>
        <v>0</v>
      </c>
      <c r="D352" s="350"/>
      <c r="E352" s="350"/>
      <c r="F352" s="267">
        <f t="shared" si="30"/>
        <v>0</v>
      </c>
      <c r="G352" s="267">
        <f t="shared" si="31"/>
        <v>0</v>
      </c>
      <c r="H352" s="267" t="str">
        <f t="shared" si="32"/>
        <v/>
      </c>
    </row>
    <row r="353" spans="1:8">
      <c r="A353" s="83">
        <f t="shared" si="33"/>
        <v>0</v>
      </c>
      <c r="B353" s="266">
        <f t="shared" si="34"/>
        <v>0</v>
      </c>
      <c r="C353" s="350">
        <f t="shared" si="35"/>
        <v>0</v>
      </c>
      <c r="D353" s="350"/>
      <c r="E353" s="350"/>
      <c r="F353" s="267">
        <f t="shared" si="30"/>
        <v>0</v>
      </c>
      <c r="G353" s="267">
        <f t="shared" si="31"/>
        <v>0</v>
      </c>
      <c r="H353" s="267" t="str">
        <f t="shared" si="32"/>
        <v/>
      </c>
    </row>
    <row r="354" spans="1:8">
      <c r="A354" s="83">
        <f t="shared" si="33"/>
        <v>0</v>
      </c>
      <c r="B354" s="266">
        <f t="shared" si="34"/>
        <v>0</v>
      </c>
      <c r="C354" s="350">
        <f t="shared" si="35"/>
        <v>0</v>
      </c>
      <c r="D354" s="350"/>
      <c r="E354" s="350"/>
      <c r="F354" s="267">
        <f t="shared" si="30"/>
        <v>0</v>
      </c>
      <c r="G354" s="267">
        <f t="shared" si="31"/>
        <v>0</v>
      </c>
      <c r="H354" s="267" t="str">
        <f t="shared" si="32"/>
        <v/>
      </c>
    </row>
    <row r="355" spans="1:8">
      <c r="A355" s="83">
        <f t="shared" si="33"/>
        <v>0</v>
      </c>
      <c r="B355" s="266">
        <f t="shared" si="34"/>
        <v>0</v>
      </c>
      <c r="C355" s="350">
        <f t="shared" si="35"/>
        <v>0</v>
      </c>
      <c r="D355" s="350"/>
      <c r="E355" s="350"/>
      <c r="F355" s="267">
        <f t="shared" si="30"/>
        <v>0</v>
      </c>
      <c r="G355" s="267">
        <f t="shared" si="31"/>
        <v>0</v>
      </c>
      <c r="H355" s="267" t="str">
        <f t="shared" si="32"/>
        <v/>
      </c>
    </row>
    <row r="356" spans="1:8">
      <c r="A356" s="83">
        <f t="shared" si="33"/>
        <v>0</v>
      </c>
      <c r="B356" s="266">
        <f t="shared" si="34"/>
        <v>0</v>
      </c>
      <c r="C356" s="350">
        <f t="shared" si="35"/>
        <v>0</v>
      </c>
      <c r="D356" s="350"/>
      <c r="E356" s="350"/>
      <c r="F356" s="267">
        <f t="shared" si="30"/>
        <v>0</v>
      </c>
      <c r="G356" s="267">
        <f t="shared" si="31"/>
        <v>0</v>
      </c>
      <c r="H356" s="267" t="str">
        <f t="shared" si="32"/>
        <v/>
      </c>
    </row>
    <row r="357" spans="1:8">
      <c r="A357" s="83">
        <f t="shared" si="33"/>
        <v>0</v>
      </c>
      <c r="B357" s="266">
        <f t="shared" si="34"/>
        <v>0</v>
      </c>
      <c r="C357" s="350">
        <f t="shared" si="35"/>
        <v>0</v>
      </c>
      <c r="D357" s="350"/>
      <c r="E357" s="350"/>
      <c r="F357" s="267">
        <f t="shared" si="30"/>
        <v>0</v>
      </c>
      <c r="G357" s="267">
        <f t="shared" si="31"/>
        <v>0</v>
      </c>
      <c r="H357" s="267" t="str">
        <f t="shared" si="32"/>
        <v/>
      </c>
    </row>
    <row r="358" spans="1:8">
      <c r="A358" s="83">
        <f t="shared" si="33"/>
        <v>0</v>
      </c>
      <c r="B358" s="266">
        <f t="shared" si="34"/>
        <v>0</v>
      </c>
      <c r="C358" s="350">
        <f t="shared" si="35"/>
        <v>0</v>
      </c>
      <c r="D358" s="350"/>
      <c r="E358" s="350"/>
      <c r="F358" s="267">
        <f t="shared" si="30"/>
        <v>0</v>
      </c>
      <c r="G358" s="267">
        <f t="shared" si="31"/>
        <v>0</v>
      </c>
      <c r="H358" s="267" t="str">
        <f t="shared" si="32"/>
        <v/>
      </c>
    </row>
    <row r="359" spans="1:8">
      <c r="A359" s="83">
        <f t="shared" si="33"/>
        <v>0</v>
      </c>
      <c r="B359" s="266">
        <f t="shared" si="34"/>
        <v>0</v>
      </c>
      <c r="C359" s="350">
        <f t="shared" si="35"/>
        <v>0</v>
      </c>
      <c r="D359" s="350"/>
      <c r="E359" s="350"/>
      <c r="F359" s="267">
        <f t="shared" si="30"/>
        <v>0</v>
      </c>
      <c r="G359" s="267">
        <f t="shared" si="31"/>
        <v>0</v>
      </c>
      <c r="H359" s="267" t="str">
        <f t="shared" si="32"/>
        <v/>
      </c>
    </row>
    <row r="360" spans="1:8">
      <c r="A360" s="83">
        <f t="shared" si="33"/>
        <v>0</v>
      </c>
      <c r="B360" s="266">
        <f t="shared" si="34"/>
        <v>0</v>
      </c>
      <c r="C360" s="350">
        <f t="shared" si="35"/>
        <v>0</v>
      </c>
      <c r="D360" s="350"/>
      <c r="E360" s="350"/>
      <c r="F360" s="267">
        <f t="shared" si="30"/>
        <v>0</v>
      </c>
      <c r="G360" s="267">
        <f t="shared" si="31"/>
        <v>0</v>
      </c>
      <c r="H360" s="267" t="str">
        <f t="shared" si="32"/>
        <v/>
      </c>
    </row>
    <row r="361" spans="1:8">
      <c r="A361" s="83">
        <f t="shared" si="33"/>
        <v>0</v>
      </c>
      <c r="B361" s="266">
        <f t="shared" si="34"/>
        <v>0</v>
      </c>
      <c r="C361" s="350">
        <f t="shared" si="35"/>
        <v>0</v>
      </c>
      <c r="D361" s="350"/>
      <c r="E361" s="350"/>
      <c r="F361" s="267">
        <f t="shared" si="30"/>
        <v>0</v>
      </c>
      <c r="G361" s="267">
        <f t="shared" si="31"/>
        <v>0</v>
      </c>
      <c r="H361" s="267" t="str">
        <f t="shared" si="32"/>
        <v/>
      </c>
    </row>
    <row r="362" spans="1:8">
      <c r="A362" s="83">
        <f t="shared" si="33"/>
        <v>0</v>
      </c>
      <c r="B362" s="266">
        <f t="shared" si="34"/>
        <v>0</v>
      </c>
      <c r="C362" s="350">
        <f t="shared" si="35"/>
        <v>0</v>
      </c>
      <c r="D362" s="350"/>
      <c r="E362" s="350"/>
      <c r="F362" s="267">
        <f t="shared" si="30"/>
        <v>0</v>
      </c>
      <c r="G362" s="267">
        <f t="shared" si="31"/>
        <v>0</v>
      </c>
      <c r="H362" s="267" t="str">
        <f t="shared" si="32"/>
        <v/>
      </c>
    </row>
    <row r="363" spans="1:8">
      <c r="A363" s="83">
        <f t="shared" si="33"/>
        <v>0</v>
      </c>
      <c r="B363" s="266">
        <f t="shared" si="34"/>
        <v>0</v>
      </c>
      <c r="C363" s="350">
        <f t="shared" si="35"/>
        <v>0</v>
      </c>
      <c r="D363" s="350"/>
      <c r="E363" s="350"/>
      <c r="F363" s="267">
        <f t="shared" si="30"/>
        <v>0</v>
      </c>
      <c r="G363" s="267">
        <f t="shared" si="31"/>
        <v>0</v>
      </c>
      <c r="H363" s="267" t="str">
        <f t="shared" si="32"/>
        <v/>
      </c>
    </row>
    <row r="364" spans="1:8">
      <c r="A364" s="83">
        <f t="shared" si="33"/>
        <v>0</v>
      </c>
      <c r="B364" s="266">
        <f t="shared" si="34"/>
        <v>0</v>
      </c>
      <c r="C364" s="350">
        <f t="shared" si="35"/>
        <v>0</v>
      </c>
      <c r="D364" s="350"/>
      <c r="E364" s="350"/>
      <c r="F364" s="267">
        <f t="shared" si="30"/>
        <v>0</v>
      </c>
      <c r="G364" s="267">
        <f t="shared" si="31"/>
        <v>0</v>
      </c>
      <c r="H364" s="267" t="str">
        <f t="shared" si="32"/>
        <v/>
      </c>
    </row>
    <row r="365" spans="1:8">
      <c r="A365" s="83">
        <f t="shared" si="33"/>
        <v>0</v>
      </c>
      <c r="B365" s="266">
        <f t="shared" si="34"/>
        <v>0</v>
      </c>
      <c r="C365" s="350">
        <f t="shared" si="35"/>
        <v>0</v>
      </c>
      <c r="D365" s="350"/>
      <c r="E365" s="350"/>
      <c r="F365" s="267">
        <f t="shared" si="30"/>
        <v>0</v>
      </c>
      <c r="G365" s="267">
        <f t="shared" si="31"/>
        <v>0</v>
      </c>
      <c r="H365" s="267" t="str">
        <f t="shared" si="32"/>
        <v/>
      </c>
    </row>
    <row r="366" spans="1:8">
      <c r="A366" s="83">
        <f t="shared" si="33"/>
        <v>0</v>
      </c>
      <c r="B366" s="266">
        <f t="shared" si="34"/>
        <v>0</v>
      </c>
      <c r="C366" s="350">
        <f t="shared" si="35"/>
        <v>0</v>
      </c>
      <c r="D366" s="350"/>
      <c r="E366" s="350"/>
      <c r="F366" s="267">
        <f t="shared" si="30"/>
        <v>0</v>
      </c>
      <c r="G366" s="267">
        <f t="shared" si="31"/>
        <v>0</v>
      </c>
      <c r="H366" s="267" t="str">
        <f t="shared" si="32"/>
        <v/>
      </c>
    </row>
    <row r="367" spans="1:8">
      <c r="A367" s="83">
        <f t="shared" si="33"/>
        <v>0</v>
      </c>
      <c r="B367" s="266">
        <f t="shared" si="34"/>
        <v>0</v>
      </c>
      <c r="C367" s="350">
        <f t="shared" si="35"/>
        <v>0</v>
      </c>
      <c r="D367" s="350"/>
      <c r="E367" s="350"/>
      <c r="F367" s="267">
        <f t="shared" si="30"/>
        <v>0</v>
      </c>
      <c r="G367" s="267">
        <f t="shared" si="31"/>
        <v>0</v>
      </c>
      <c r="H367" s="267" t="str">
        <f t="shared" si="32"/>
        <v/>
      </c>
    </row>
    <row r="368" spans="1:8">
      <c r="A368" s="83">
        <f t="shared" si="33"/>
        <v>0</v>
      </c>
      <c r="B368" s="266">
        <f t="shared" si="34"/>
        <v>0</v>
      </c>
      <c r="C368" s="350">
        <f t="shared" si="35"/>
        <v>0</v>
      </c>
      <c r="D368" s="350"/>
      <c r="E368" s="350"/>
      <c r="F368" s="267">
        <f t="shared" si="30"/>
        <v>0</v>
      </c>
      <c r="G368" s="267">
        <f t="shared" si="31"/>
        <v>0</v>
      </c>
      <c r="H368" s="267" t="str">
        <f t="shared" si="32"/>
        <v/>
      </c>
    </row>
    <row r="369" spans="1:8">
      <c r="A369" s="83">
        <f t="shared" si="33"/>
        <v>0</v>
      </c>
      <c r="B369" s="266">
        <f t="shared" si="34"/>
        <v>0</v>
      </c>
      <c r="C369" s="350">
        <f t="shared" si="35"/>
        <v>0</v>
      </c>
      <c r="D369" s="350"/>
      <c r="E369" s="350"/>
      <c r="F369" s="267">
        <f t="shared" si="30"/>
        <v>0</v>
      </c>
      <c r="G369" s="267">
        <f t="shared" si="31"/>
        <v>0</v>
      </c>
      <c r="H369" s="267" t="str">
        <f t="shared" si="32"/>
        <v/>
      </c>
    </row>
    <row r="370" spans="1:8">
      <c r="A370" s="83">
        <f t="shared" si="33"/>
        <v>0</v>
      </c>
      <c r="B370" s="266">
        <f t="shared" si="34"/>
        <v>0</v>
      </c>
      <c r="C370" s="350">
        <f t="shared" si="35"/>
        <v>0</v>
      </c>
      <c r="D370" s="350"/>
      <c r="E370" s="350"/>
      <c r="F370" s="267">
        <f t="shared" si="30"/>
        <v>0</v>
      </c>
      <c r="G370" s="267">
        <f t="shared" si="31"/>
        <v>0</v>
      </c>
      <c r="H370" s="267" t="str">
        <f t="shared" si="32"/>
        <v/>
      </c>
    </row>
    <row r="371" spans="1:8">
      <c r="A371" s="83">
        <f t="shared" si="33"/>
        <v>0</v>
      </c>
      <c r="B371" s="266">
        <f t="shared" si="34"/>
        <v>0</v>
      </c>
      <c r="C371" s="350">
        <f t="shared" si="35"/>
        <v>0</v>
      </c>
      <c r="D371" s="350"/>
      <c r="E371" s="350"/>
      <c r="F371" s="267">
        <f t="shared" si="30"/>
        <v>0</v>
      </c>
      <c r="G371" s="267">
        <f t="shared" si="31"/>
        <v>0</v>
      </c>
      <c r="H371" s="267" t="str">
        <f t="shared" si="32"/>
        <v/>
      </c>
    </row>
    <row r="372" spans="1:8">
      <c r="A372" s="83">
        <f t="shared" si="33"/>
        <v>0</v>
      </c>
      <c r="B372" s="266">
        <f t="shared" si="34"/>
        <v>0</v>
      </c>
      <c r="C372" s="350">
        <f t="shared" si="35"/>
        <v>0</v>
      </c>
      <c r="D372" s="350"/>
      <c r="E372" s="350"/>
      <c r="F372" s="267">
        <f t="shared" si="30"/>
        <v>0</v>
      </c>
      <c r="G372" s="267">
        <f t="shared" si="31"/>
        <v>0</v>
      </c>
      <c r="H372" s="267" t="str">
        <f t="shared" si="32"/>
        <v/>
      </c>
    </row>
    <row r="373" spans="1:8">
      <c r="A373" s="83">
        <f t="shared" si="33"/>
        <v>0</v>
      </c>
      <c r="B373" s="266">
        <f t="shared" si="34"/>
        <v>0</v>
      </c>
      <c r="C373" s="350">
        <f t="shared" si="35"/>
        <v>0</v>
      </c>
      <c r="D373" s="350"/>
      <c r="E373" s="350"/>
      <c r="F373" s="267">
        <f t="shared" si="30"/>
        <v>0</v>
      </c>
      <c r="G373" s="267">
        <f t="shared" si="31"/>
        <v>0</v>
      </c>
      <c r="H373" s="267" t="str">
        <f t="shared" si="32"/>
        <v/>
      </c>
    </row>
    <row r="374" spans="1:8">
      <c r="A374" s="83">
        <f t="shared" si="33"/>
        <v>0</v>
      </c>
      <c r="B374" s="266">
        <f t="shared" si="34"/>
        <v>0</v>
      </c>
      <c r="C374" s="350">
        <f t="shared" si="35"/>
        <v>0</v>
      </c>
      <c r="D374" s="350"/>
      <c r="E374" s="350"/>
      <c r="F374" s="267">
        <f t="shared" si="30"/>
        <v>0</v>
      </c>
      <c r="G374" s="267">
        <f t="shared" si="31"/>
        <v>0</v>
      </c>
      <c r="H374" s="267" t="str">
        <f t="shared" si="32"/>
        <v/>
      </c>
    </row>
    <row r="375" spans="1:8">
      <c r="A375" s="83">
        <f t="shared" si="33"/>
        <v>0</v>
      </c>
      <c r="B375" s="266">
        <f t="shared" si="34"/>
        <v>0</v>
      </c>
      <c r="C375" s="350">
        <f t="shared" si="35"/>
        <v>0</v>
      </c>
      <c r="D375" s="350"/>
      <c r="E375" s="350"/>
      <c r="F375" s="267">
        <f t="shared" si="30"/>
        <v>0</v>
      </c>
      <c r="G375" s="267">
        <f t="shared" si="31"/>
        <v>0</v>
      </c>
      <c r="H375" s="267" t="str">
        <f t="shared" si="32"/>
        <v/>
      </c>
    </row>
    <row r="376" spans="1:8">
      <c r="A376" s="83">
        <f t="shared" si="33"/>
        <v>0</v>
      </c>
      <c r="B376" s="266">
        <f t="shared" si="34"/>
        <v>0</v>
      </c>
      <c r="C376" s="350">
        <f t="shared" si="35"/>
        <v>0</v>
      </c>
      <c r="D376" s="350"/>
      <c r="E376" s="350"/>
      <c r="F376" s="267">
        <f t="shared" si="30"/>
        <v>0</v>
      </c>
      <c r="G376" s="267">
        <f t="shared" si="31"/>
        <v>0</v>
      </c>
      <c r="H376" s="267" t="str">
        <f t="shared" si="32"/>
        <v/>
      </c>
    </row>
    <row r="377" spans="1:8">
      <c r="A377" s="83">
        <f t="shared" si="33"/>
        <v>0</v>
      </c>
      <c r="B377" s="266">
        <f t="shared" si="34"/>
        <v>0</v>
      </c>
      <c r="C377" s="350">
        <f t="shared" si="35"/>
        <v>0</v>
      </c>
      <c r="D377" s="350"/>
      <c r="E377" s="350"/>
      <c r="F377" s="267">
        <f t="shared" si="30"/>
        <v>0</v>
      </c>
      <c r="G377" s="267">
        <f t="shared" si="31"/>
        <v>0</v>
      </c>
      <c r="H377" s="267" t="str">
        <f t="shared" si="32"/>
        <v/>
      </c>
    </row>
    <row r="378" spans="1:8">
      <c r="A378" s="83">
        <f t="shared" si="33"/>
        <v>0</v>
      </c>
      <c r="B378" s="266">
        <f t="shared" si="34"/>
        <v>0</v>
      </c>
      <c r="C378" s="350">
        <f t="shared" si="35"/>
        <v>0</v>
      </c>
      <c r="D378" s="350"/>
      <c r="E378" s="350"/>
      <c r="F378" s="267">
        <f t="shared" si="30"/>
        <v>0</v>
      </c>
      <c r="G378" s="267">
        <f t="shared" si="31"/>
        <v>0</v>
      </c>
      <c r="H378" s="267" t="str">
        <f t="shared" si="32"/>
        <v/>
      </c>
    </row>
    <row r="379" spans="1:8">
      <c r="A379" s="83">
        <f t="shared" si="33"/>
        <v>0</v>
      </c>
      <c r="B379" s="266">
        <f t="shared" si="34"/>
        <v>0</v>
      </c>
      <c r="C379" s="350">
        <f t="shared" si="35"/>
        <v>0</v>
      </c>
      <c r="D379" s="350"/>
      <c r="E379" s="350"/>
      <c r="F379" s="267">
        <f t="shared" si="30"/>
        <v>0</v>
      </c>
      <c r="G379" s="267">
        <f t="shared" si="31"/>
        <v>0</v>
      </c>
      <c r="H379" s="267" t="str">
        <f t="shared" si="32"/>
        <v/>
      </c>
    </row>
    <row r="380" spans="1:8">
      <c r="A380" s="83">
        <f t="shared" si="33"/>
        <v>0</v>
      </c>
      <c r="B380" s="266">
        <f t="shared" si="34"/>
        <v>0</v>
      </c>
      <c r="C380" s="350">
        <f t="shared" si="35"/>
        <v>0</v>
      </c>
      <c r="D380" s="350"/>
      <c r="E380" s="350"/>
      <c r="F380" s="267">
        <f t="shared" si="30"/>
        <v>0</v>
      </c>
      <c r="G380" s="267">
        <f t="shared" si="31"/>
        <v>0</v>
      </c>
      <c r="H380" s="267" t="str">
        <f t="shared" si="32"/>
        <v/>
      </c>
    </row>
    <row r="381" spans="1:8">
      <c r="A381" s="83">
        <f t="shared" si="33"/>
        <v>0</v>
      </c>
      <c r="B381" s="266">
        <f t="shared" si="34"/>
        <v>0</v>
      </c>
      <c r="C381" s="350">
        <f t="shared" si="35"/>
        <v>0</v>
      </c>
      <c r="D381" s="350"/>
      <c r="E381" s="350"/>
      <c r="F381" s="267">
        <f t="shared" si="30"/>
        <v>0</v>
      </c>
      <c r="G381" s="267">
        <f t="shared" si="31"/>
        <v>0</v>
      </c>
      <c r="H381" s="267" t="str">
        <f t="shared" si="32"/>
        <v/>
      </c>
    </row>
    <row r="382" spans="1:8">
      <c r="A382" s="83">
        <f t="shared" si="33"/>
        <v>0</v>
      </c>
      <c r="B382" s="266">
        <f t="shared" si="34"/>
        <v>0</v>
      </c>
      <c r="C382" s="350">
        <f t="shared" si="35"/>
        <v>0</v>
      </c>
      <c r="D382" s="350"/>
      <c r="E382" s="350"/>
      <c r="F382" s="267">
        <f t="shared" si="30"/>
        <v>0</v>
      </c>
      <c r="G382" s="267">
        <f t="shared" si="31"/>
        <v>0</v>
      </c>
      <c r="H382" s="267" t="str">
        <f t="shared" si="32"/>
        <v/>
      </c>
    </row>
    <row r="383" spans="1:8">
      <c r="A383" s="83">
        <f t="shared" si="33"/>
        <v>0</v>
      </c>
      <c r="B383" s="266">
        <f t="shared" si="34"/>
        <v>0</v>
      </c>
      <c r="C383" s="350">
        <f t="shared" si="35"/>
        <v>0</v>
      </c>
      <c r="D383" s="350"/>
      <c r="E383" s="350"/>
      <c r="F383" s="267">
        <f t="shared" si="30"/>
        <v>0</v>
      </c>
      <c r="G383" s="267">
        <f t="shared" si="31"/>
        <v>0</v>
      </c>
      <c r="H383" s="267" t="str">
        <f t="shared" si="32"/>
        <v/>
      </c>
    </row>
    <row r="384" spans="1:8">
      <c r="A384" s="83">
        <f t="shared" si="33"/>
        <v>0</v>
      </c>
      <c r="B384" s="266">
        <f t="shared" si="34"/>
        <v>0</v>
      </c>
      <c r="C384" s="350">
        <f t="shared" si="35"/>
        <v>0</v>
      </c>
      <c r="D384" s="350"/>
      <c r="E384" s="350"/>
      <c r="F384" s="267">
        <f t="shared" si="30"/>
        <v>0</v>
      </c>
      <c r="G384" s="267">
        <f t="shared" si="31"/>
        <v>0</v>
      </c>
      <c r="H384" s="267" t="str">
        <f t="shared" si="32"/>
        <v/>
      </c>
    </row>
    <row r="385" spans="1:8">
      <c r="A385" s="83">
        <f t="shared" si="33"/>
        <v>0</v>
      </c>
      <c r="B385" s="266">
        <f t="shared" si="34"/>
        <v>0</v>
      </c>
      <c r="C385" s="350">
        <f t="shared" si="35"/>
        <v>0</v>
      </c>
      <c r="D385" s="350"/>
      <c r="E385" s="350"/>
      <c r="F385" s="267">
        <f t="shared" si="30"/>
        <v>0</v>
      </c>
      <c r="G385" s="267">
        <f t="shared" si="31"/>
        <v>0</v>
      </c>
      <c r="H385" s="267" t="str">
        <f t="shared" si="32"/>
        <v/>
      </c>
    </row>
    <row r="386" spans="1:8">
      <c r="A386" s="83">
        <f t="shared" si="33"/>
        <v>0</v>
      </c>
      <c r="B386" s="266">
        <f t="shared" si="34"/>
        <v>0</v>
      </c>
      <c r="C386" s="350">
        <f t="shared" si="35"/>
        <v>0</v>
      </c>
      <c r="D386" s="350"/>
      <c r="E386" s="350"/>
      <c r="F386" s="267">
        <f t="shared" si="30"/>
        <v>0</v>
      </c>
      <c r="G386" s="267">
        <f t="shared" si="31"/>
        <v>0</v>
      </c>
      <c r="H386" s="267" t="str">
        <f t="shared" si="32"/>
        <v/>
      </c>
    </row>
    <row r="387" spans="1:8">
      <c r="A387" s="83">
        <f t="shared" si="33"/>
        <v>0</v>
      </c>
      <c r="B387" s="266">
        <f t="shared" si="34"/>
        <v>0</v>
      </c>
      <c r="C387" s="350">
        <f t="shared" si="35"/>
        <v>0</v>
      </c>
      <c r="D387" s="350"/>
      <c r="E387" s="350"/>
      <c r="F387" s="267">
        <f t="shared" si="30"/>
        <v>0</v>
      </c>
      <c r="G387" s="267">
        <f t="shared" si="31"/>
        <v>0</v>
      </c>
      <c r="H387" s="267" t="str">
        <f t="shared" si="32"/>
        <v/>
      </c>
    </row>
    <row r="388" spans="1:8">
      <c r="A388" s="83">
        <f t="shared" si="33"/>
        <v>0</v>
      </c>
      <c r="B388" s="266">
        <f t="shared" si="34"/>
        <v>0</v>
      </c>
      <c r="C388" s="350">
        <f t="shared" si="35"/>
        <v>0</v>
      </c>
      <c r="D388" s="350"/>
      <c r="E388" s="350"/>
      <c r="F388" s="267">
        <f t="shared" si="30"/>
        <v>0</v>
      </c>
      <c r="G388" s="267">
        <f t="shared" si="31"/>
        <v>0</v>
      </c>
      <c r="H388" s="267" t="str">
        <f t="shared" si="32"/>
        <v/>
      </c>
    </row>
    <row r="389" spans="1:8">
      <c r="A389" s="83">
        <f t="shared" si="33"/>
        <v>0</v>
      </c>
      <c r="B389" s="266">
        <f t="shared" si="34"/>
        <v>0</v>
      </c>
      <c r="C389" s="350">
        <f t="shared" si="35"/>
        <v>0</v>
      </c>
      <c r="D389" s="350"/>
      <c r="E389" s="350"/>
      <c r="F389" s="267">
        <f t="shared" si="30"/>
        <v>0</v>
      </c>
      <c r="G389" s="267">
        <f t="shared" si="31"/>
        <v>0</v>
      </c>
      <c r="H389" s="267" t="str">
        <f t="shared" si="32"/>
        <v/>
      </c>
    </row>
    <row r="390" spans="1:8">
      <c r="A390" s="83">
        <f t="shared" si="33"/>
        <v>0</v>
      </c>
      <c r="B390" s="266">
        <f t="shared" si="34"/>
        <v>0</v>
      </c>
      <c r="C390" s="350">
        <f t="shared" si="35"/>
        <v>0</v>
      </c>
      <c r="D390" s="350"/>
      <c r="E390" s="350"/>
      <c r="F390" s="267">
        <f t="shared" si="30"/>
        <v>0</v>
      </c>
      <c r="G390" s="267">
        <f t="shared" si="31"/>
        <v>0</v>
      </c>
      <c r="H390" s="267" t="str">
        <f t="shared" si="32"/>
        <v/>
      </c>
    </row>
    <row r="391" spans="1:8">
      <c r="A391" s="83">
        <f t="shared" si="33"/>
        <v>0</v>
      </c>
      <c r="B391" s="266">
        <f t="shared" si="34"/>
        <v>0</v>
      </c>
      <c r="C391" s="350">
        <f t="shared" si="35"/>
        <v>0</v>
      </c>
      <c r="D391" s="350"/>
      <c r="E391" s="350"/>
      <c r="F391" s="267">
        <f t="shared" si="30"/>
        <v>0</v>
      </c>
      <c r="G391" s="267">
        <f t="shared" si="31"/>
        <v>0</v>
      </c>
      <c r="H391" s="267" t="str">
        <f t="shared" si="32"/>
        <v/>
      </c>
    </row>
    <row r="392" spans="1:8">
      <c r="A392" s="83">
        <f t="shared" si="33"/>
        <v>0</v>
      </c>
      <c r="B392" s="266">
        <f t="shared" si="34"/>
        <v>0</v>
      </c>
      <c r="C392" s="350">
        <f t="shared" si="35"/>
        <v>0</v>
      </c>
      <c r="D392" s="350"/>
      <c r="E392" s="350"/>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c r="A393" s="83">
        <f t="shared" ref="A393:A456" si="39">IF(ROW()-7&lt;=筆數,VLOOKUP(ROW()-7,日記表,3,FALSE),0)</f>
        <v>0</v>
      </c>
      <c r="B393" s="266">
        <f t="shared" ref="B393:B456" si="40">IF(ROW()-7&lt;=筆數,VLOOKUP(ROW()-7,日記表,4,FALSE),0)</f>
        <v>0</v>
      </c>
      <c r="C393" s="350">
        <f t="shared" ref="C393:C456" si="41">IF(ROW()-7&lt;=筆數,VLOOKUP(ROW()-7,日記表,10,FALSE),0)</f>
        <v>0</v>
      </c>
      <c r="D393" s="350"/>
      <c r="E393" s="350"/>
      <c r="F393" s="267">
        <f t="shared" si="36"/>
        <v>0</v>
      </c>
      <c r="G393" s="267">
        <f t="shared" si="37"/>
        <v>0</v>
      </c>
      <c r="H393" s="267" t="str">
        <f t="shared" si="38"/>
        <v/>
      </c>
    </row>
    <row r="394" spans="1:8">
      <c r="A394" s="83">
        <f t="shared" si="39"/>
        <v>0</v>
      </c>
      <c r="B394" s="266">
        <f t="shared" si="40"/>
        <v>0</v>
      </c>
      <c r="C394" s="350">
        <f t="shared" si="41"/>
        <v>0</v>
      </c>
      <c r="D394" s="350"/>
      <c r="E394" s="350"/>
      <c r="F394" s="267">
        <f t="shared" si="36"/>
        <v>0</v>
      </c>
      <c r="G394" s="267">
        <f t="shared" si="37"/>
        <v>0</v>
      </c>
      <c r="H394" s="267" t="str">
        <f t="shared" si="38"/>
        <v/>
      </c>
    </row>
    <row r="395" spans="1:8">
      <c r="A395" s="83">
        <f t="shared" si="39"/>
        <v>0</v>
      </c>
      <c r="B395" s="266">
        <f t="shared" si="40"/>
        <v>0</v>
      </c>
      <c r="C395" s="350">
        <f t="shared" si="41"/>
        <v>0</v>
      </c>
      <c r="D395" s="350"/>
      <c r="E395" s="350"/>
      <c r="F395" s="267">
        <f t="shared" si="36"/>
        <v>0</v>
      </c>
      <c r="G395" s="267">
        <f t="shared" si="37"/>
        <v>0</v>
      </c>
      <c r="H395" s="267" t="str">
        <f t="shared" si="38"/>
        <v/>
      </c>
    </row>
    <row r="396" spans="1:8">
      <c r="A396" s="83">
        <f t="shared" si="39"/>
        <v>0</v>
      </c>
      <c r="B396" s="266">
        <f t="shared" si="40"/>
        <v>0</v>
      </c>
      <c r="C396" s="350">
        <f t="shared" si="41"/>
        <v>0</v>
      </c>
      <c r="D396" s="350"/>
      <c r="E396" s="350"/>
      <c r="F396" s="267">
        <f t="shared" si="36"/>
        <v>0</v>
      </c>
      <c r="G396" s="267">
        <f t="shared" si="37"/>
        <v>0</v>
      </c>
      <c r="H396" s="267" t="str">
        <f t="shared" si="38"/>
        <v/>
      </c>
    </row>
    <row r="397" spans="1:8">
      <c r="A397" s="83">
        <f t="shared" si="39"/>
        <v>0</v>
      </c>
      <c r="B397" s="266">
        <f t="shared" si="40"/>
        <v>0</v>
      </c>
      <c r="C397" s="350">
        <f t="shared" si="41"/>
        <v>0</v>
      </c>
      <c r="D397" s="350"/>
      <c r="E397" s="350"/>
      <c r="F397" s="267">
        <f t="shared" si="36"/>
        <v>0</v>
      </c>
      <c r="G397" s="267">
        <f t="shared" si="37"/>
        <v>0</v>
      </c>
      <c r="H397" s="267" t="str">
        <f t="shared" si="38"/>
        <v/>
      </c>
    </row>
    <row r="398" spans="1:8">
      <c r="A398" s="83">
        <f t="shared" si="39"/>
        <v>0</v>
      </c>
      <c r="B398" s="266">
        <f t="shared" si="40"/>
        <v>0</v>
      </c>
      <c r="C398" s="350">
        <f t="shared" si="41"/>
        <v>0</v>
      </c>
      <c r="D398" s="350"/>
      <c r="E398" s="350"/>
      <c r="F398" s="267">
        <f t="shared" si="36"/>
        <v>0</v>
      </c>
      <c r="G398" s="267">
        <f t="shared" si="37"/>
        <v>0</v>
      </c>
      <c r="H398" s="267" t="str">
        <f t="shared" si="38"/>
        <v/>
      </c>
    </row>
    <row r="399" spans="1:8">
      <c r="A399" s="83">
        <f t="shared" si="39"/>
        <v>0</v>
      </c>
      <c r="B399" s="266">
        <f t="shared" si="40"/>
        <v>0</v>
      </c>
      <c r="C399" s="350">
        <f t="shared" si="41"/>
        <v>0</v>
      </c>
      <c r="D399" s="350"/>
      <c r="E399" s="350"/>
      <c r="F399" s="267">
        <f t="shared" si="36"/>
        <v>0</v>
      </c>
      <c r="G399" s="267">
        <f t="shared" si="37"/>
        <v>0</v>
      </c>
      <c r="H399" s="267" t="str">
        <f t="shared" si="38"/>
        <v/>
      </c>
    </row>
    <row r="400" spans="1:8">
      <c r="A400" s="83">
        <f t="shared" si="39"/>
        <v>0</v>
      </c>
      <c r="B400" s="266">
        <f t="shared" si="40"/>
        <v>0</v>
      </c>
      <c r="C400" s="350">
        <f t="shared" si="41"/>
        <v>0</v>
      </c>
      <c r="D400" s="350"/>
      <c r="E400" s="350"/>
      <c r="F400" s="267">
        <f t="shared" si="36"/>
        <v>0</v>
      </c>
      <c r="G400" s="267">
        <f t="shared" si="37"/>
        <v>0</v>
      </c>
      <c r="H400" s="267" t="str">
        <f t="shared" si="38"/>
        <v/>
      </c>
    </row>
    <row r="401" spans="1:8">
      <c r="A401" s="83">
        <f t="shared" si="39"/>
        <v>0</v>
      </c>
      <c r="B401" s="266">
        <f t="shared" si="40"/>
        <v>0</v>
      </c>
      <c r="C401" s="350">
        <f t="shared" si="41"/>
        <v>0</v>
      </c>
      <c r="D401" s="350"/>
      <c r="E401" s="350"/>
      <c r="F401" s="267">
        <f t="shared" si="36"/>
        <v>0</v>
      </c>
      <c r="G401" s="267">
        <f t="shared" si="37"/>
        <v>0</v>
      </c>
      <c r="H401" s="267" t="str">
        <f t="shared" si="38"/>
        <v/>
      </c>
    </row>
    <row r="402" spans="1:8">
      <c r="A402" s="83">
        <f t="shared" si="39"/>
        <v>0</v>
      </c>
      <c r="B402" s="266">
        <f t="shared" si="40"/>
        <v>0</v>
      </c>
      <c r="C402" s="350">
        <f t="shared" si="41"/>
        <v>0</v>
      </c>
      <c r="D402" s="350"/>
      <c r="E402" s="350"/>
      <c r="F402" s="267">
        <f t="shared" si="36"/>
        <v>0</v>
      </c>
      <c r="G402" s="267">
        <f t="shared" si="37"/>
        <v>0</v>
      </c>
      <c r="H402" s="267" t="str">
        <f t="shared" si="38"/>
        <v/>
      </c>
    </row>
    <row r="403" spans="1:8">
      <c r="A403" s="83">
        <f t="shared" si="39"/>
        <v>0</v>
      </c>
      <c r="B403" s="266">
        <f t="shared" si="40"/>
        <v>0</v>
      </c>
      <c r="C403" s="350">
        <f t="shared" si="41"/>
        <v>0</v>
      </c>
      <c r="D403" s="350"/>
      <c r="E403" s="350"/>
      <c r="F403" s="267">
        <f t="shared" si="36"/>
        <v>0</v>
      </c>
      <c r="G403" s="267">
        <f t="shared" si="37"/>
        <v>0</v>
      </c>
      <c r="H403" s="267" t="str">
        <f t="shared" si="38"/>
        <v/>
      </c>
    </row>
    <row r="404" spans="1:8">
      <c r="A404" s="83">
        <f t="shared" si="39"/>
        <v>0</v>
      </c>
      <c r="B404" s="266">
        <f t="shared" si="40"/>
        <v>0</v>
      </c>
      <c r="C404" s="350">
        <f t="shared" si="41"/>
        <v>0</v>
      </c>
      <c r="D404" s="350"/>
      <c r="E404" s="350"/>
      <c r="F404" s="267">
        <f t="shared" si="36"/>
        <v>0</v>
      </c>
      <c r="G404" s="267">
        <f t="shared" si="37"/>
        <v>0</v>
      </c>
      <c r="H404" s="267" t="str">
        <f t="shared" si="38"/>
        <v/>
      </c>
    </row>
    <row r="405" spans="1:8">
      <c r="A405" s="83">
        <f t="shared" si="39"/>
        <v>0</v>
      </c>
      <c r="B405" s="266">
        <f t="shared" si="40"/>
        <v>0</v>
      </c>
      <c r="C405" s="350">
        <f t="shared" si="41"/>
        <v>0</v>
      </c>
      <c r="D405" s="350"/>
      <c r="E405" s="350"/>
      <c r="F405" s="267">
        <f t="shared" si="36"/>
        <v>0</v>
      </c>
      <c r="G405" s="267">
        <f t="shared" si="37"/>
        <v>0</v>
      </c>
      <c r="H405" s="267" t="str">
        <f t="shared" si="38"/>
        <v/>
      </c>
    </row>
    <row r="406" spans="1:8">
      <c r="A406" s="83">
        <f t="shared" si="39"/>
        <v>0</v>
      </c>
      <c r="B406" s="266">
        <f t="shared" si="40"/>
        <v>0</v>
      </c>
      <c r="C406" s="350">
        <f t="shared" si="41"/>
        <v>0</v>
      </c>
      <c r="D406" s="350"/>
      <c r="E406" s="350"/>
      <c r="F406" s="267">
        <f t="shared" si="36"/>
        <v>0</v>
      </c>
      <c r="G406" s="267">
        <f t="shared" si="37"/>
        <v>0</v>
      </c>
      <c r="H406" s="267" t="str">
        <f t="shared" si="38"/>
        <v/>
      </c>
    </row>
    <row r="407" spans="1:8">
      <c r="A407" s="83">
        <f t="shared" si="39"/>
        <v>0</v>
      </c>
      <c r="B407" s="266">
        <f t="shared" si="40"/>
        <v>0</v>
      </c>
      <c r="C407" s="350">
        <f t="shared" si="41"/>
        <v>0</v>
      </c>
      <c r="D407" s="350"/>
      <c r="E407" s="350"/>
      <c r="F407" s="267">
        <f t="shared" si="36"/>
        <v>0</v>
      </c>
      <c r="G407" s="267">
        <f t="shared" si="37"/>
        <v>0</v>
      </c>
      <c r="H407" s="267" t="str">
        <f t="shared" si="38"/>
        <v/>
      </c>
    </row>
    <row r="408" spans="1:8">
      <c r="A408" s="83">
        <f t="shared" si="39"/>
        <v>0</v>
      </c>
      <c r="B408" s="266">
        <f t="shared" si="40"/>
        <v>0</v>
      </c>
      <c r="C408" s="350">
        <f t="shared" si="41"/>
        <v>0</v>
      </c>
      <c r="D408" s="350"/>
      <c r="E408" s="350"/>
      <c r="F408" s="267">
        <f t="shared" si="36"/>
        <v>0</v>
      </c>
      <c r="G408" s="267">
        <f t="shared" si="37"/>
        <v>0</v>
      </c>
      <c r="H408" s="267" t="str">
        <f t="shared" si="38"/>
        <v/>
      </c>
    </row>
    <row r="409" spans="1:8">
      <c r="A409" s="83">
        <f t="shared" si="39"/>
        <v>0</v>
      </c>
      <c r="B409" s="266">
        <f t="shared" si="40"/>
        <v>0</v>
      </c>
      <c r="C409" s="350">
        <f t="shared" si="41"/>
        <v>0</v>
      </c>
      <c r="D409" s="350"/>
      <c r="E409" s="350"/>
      <c r="F409" s="267">
        <f t="shared" si="36"/>
        <v>0</v>
      </c>
      <c r="G409" s="267">
        <f t="shared" si="37"/>
        <v>0</v>
      </c>
      <c r="H409" s="267" t="str">
        <f t="shared" si="38"/>
        <v/>
      </c>
    </row>
    <row r="410" spans="1:8">
      <c r="A410" s="83">
        <f t="shared" si="39"/>
        <v>0</v>
      </c>
      <c r="B410" s="266">
        <f t="shared" si="40"/>
        <v>0</v>
      </c>
      <c r="C410" s="350">
        <f t="shared" si="41"/>
        <v>0</v>
      </c>
      <c r="D410" s="350"/>
      <c r="E410" s="350"/>
      <c r="F410" s="267">
        <f t="shared" si="36"/>
        <v>0</v>
      </c>
      <c r="G410" s="267">
        <f t="shared" si="37"/>
        <v>0</v>
      </c>
      <c r="H410" s="267" t="str">
        <f t="shared" si="38"/>
        <v/>
      </c>
    </row>
    <row r="411" spans="1:8">
      <c r="A411" s="83">
        <f t="shared" si="39"/>
        <v>0</v>
      </c>
      <c r="B411" s="266">
        <f t="shared" si="40"/>
        <v>0</v>
      </c>
      <c r="C411" s="350">
        <f t="shared" si="41"/>
        <v>0</v>
      </c>
      <c r="D411" s="350"/>
      <c r="E411" s="350"/>
      <c r="F411" s="267">
        <f t="shared" si="36"/>
        <v>0</v>
      </c>
      <c r="G411" s="267">
        <f t="shared" si="37"/>
        <v>0</v>
      </c>
      <c r="H411" s="267" t="str">
        <f t="shared" si="38"/>
        <v/>
      </c>
    </row>
    <row r="412" spans="1:8">
      <c r="A412" s="83">
        <f t="shared" si="39"/>
        <v>0</v>
      </c>
      <c r="B412" s="266">
        <f t="shared" si="40"/>
        <v>0</v>
      </c>
      <c r="C412" s="350">
        <f t="shared" si="41"/>
        <v>0</v>
      </c>
      <c r="D412" s="350"/>
      <c r="E412" s="350"/>
      <c r="F412" s="267">
        <f t="shared" si="36"/>
        <v>0</v>
      </c>
      <c r="G412" s="267">
        <f t="shared" si="37"/>
        <v>0</v>
      </c>
      <c r="H412" s="267" t="str">
        <f t="shared" si="38"/>
        <v/>
      </c>
    </row>
    <row r="413" spans="1:8">
      <c r="A413" s="83">
        <f t="shared" si="39"/>
        <v>0</v>
      </c>
      <c r="B413" s="266">
        <f t="shared" si="40"/>
        <v>0</v>
      </c>
      <c r="C413" s="350">
        <f t="shared" si="41"/>
        <v>0</v>
      </c>
      <c r="D413" s="350"/>
      <c r="E413" s="350"/>
      <c r="F413" s="267">
        <f t="shared" si="36"/>
        <v>0</v>
      </c>
      <c r="G413" s="267">
        <f t="shared" si="37"/>
        <v>0</v>
      </c>
      <c r="H413" s="267" t="str">
        <f t="shared" si="38"/>
        <v/>
      </c>
    </row>
    <row r="414" spans="1:8">
      <c r="A414" s="83">
        <f t="shared" si="39"/>
        <v>0</v>
      </c>
      <c r="B414" s="266">
        <f t="shared" si="40"/>
        <v>0</v>
      </c>
      <c r="C414" s="350">
        <f t="shared" si="41"/>
        <v>0</v>
      </c>
      <c r="D414" s="350"/>
      <c r="E414" s="350"/>
      <c r="F414" s="267">
        <f t="shared" si="36"/>
        <v>0</v>
      </c>
      <c r="G414" s="267">
        <f t="shared" si="37"/>
        <v>0</v>
      </c>
      <c r="H414" s="267" t="str">
        <f t="shared" si="38"/>
        <v/>
      </c>
    </row>
    <row r="415" spans="1:8">
      <c r="A415" s="83">
        <f t="shared" si="39"/>
        <v>0</v>
      </c>
      <c r="B415" s="266">
        <f t="shared" si="40"/>
        <v>0</v>
      </c>
      <c r="C415" s="350">
        <f t="shared" si="41"/>
        <v>0</v>
      </c>
      <c r="D415" s="350"/>
      <c r="E415" s="350"/>
      <c r="F415" s="267">
        <f t="shared" si="36"/>
        <v>0</v>
      </c>
      <c r="G415" s="267">
        <f t="shared" si="37"/>
        <v>0</v>
      </c>
      <c r="H415" s="267" t="str">
        <f t="shared" si="38"/>
        <v/>
      </c>
    </row>
    <row r="416" spans="1:8">
      <c r="A416" s="83">
        <f t="shared" si="39"/>
        <v>0</v>
      </c>
      <c r="B416" s="266">
        <f t="shared" si="40"/>
        <v>0</v>
      </c>
      <c r="C416" s="350">
        <f t="shared" si="41"/>
        <v>0</v>
      </c>
      <c r="D416" s="350"/>
      <c r="E416" s="350"/>
      <c r="F416" s="267">
        <f t="shared" si="36"/>
        <v>0</v>
      </c>
      <c r="G416" s="267">
        <f t="shared" si="37"/>
        <v>0</v>
      </c>
      <c r="H416" s="267" t="str">
        <f t="shared" si="38"/>
        <v/>
      </c>
    </row>
    <row r="417" spans="1:8">
      <c r="A417" s="83">
        <f t="shared" si="39"/>
        <v>0</v>
      </c>
      <c r="B417" s="266">
        <f t="shared" si="40"/>
        <v>0</v>
      </c>
      <c r="C417" s="350">
        <f t="shared" si="41"/>
        <v>0</v>
      </c>
      <c r="D417" s="350"/>
      <c r="E417" s="350"/>
      <c r="F417" s="267">
        <f t="shared" si="36"/>
        <v>0</v>
      </c>
      <c r="G417" s="267">
        <f t="shared" si="37"/>
        <v>0</v>
      </c>
      <c r="H417" s="267" t="str">
        <f t="shared" si="38"/>
        <v/>
      </c>
    </row>
    <row r="418" spans="1:8">
      <c r="A418" s="83">
        <f t="shared" si="39"/>
        <v>0</v>
      </c>
      <c r="B418" s="266">
        <f t="shared" si="40"/>
        <v>0</v>
      </c>
      <c r="C418" s="350">
        <f t="shared" si="41"/>
        <v>0</v>
      </c>
      <c r="D418" s="350"/>
      <c r="E418" s="350"/>
      <c r="F418" s="267">
        <f t="shared" si="36"/>
        <v>0</v>
      </c>
      <c r="G418" s="267">
        <f t="shared" si="37"/>
        <v>0</v>
      </c>
      <c r="H418" s="267" t="str">
        <f t="shared" si="38"/>
        <v/>
      </c>
    </row>
    <row r="419" spans="1:8">
      <c r="A419" s="83">
        <f t="shared" si="39"/>
        <v>0</v>
      </c>
      <c r="B419" s="266">
        <f t="shared" si="40"/>
        <v>0</v>
      </c>
      <c r="C419" s="350">
        <f t="shared" si="41"/>
        <v>0</v>
      </c>
      <c r="D419" s="350"/>
      <c r="E419" s="350"/>
      <c r="F419" s="267">
        <f t="shared" si="36"/>
        <v>0</v>
      </c>
      <c r="G419" s="267">
        <f t="shared" si="37"/>
        <v>0</v>
      </c>
      <c r="H419" s="267" t="str">
        <f t="shared" si="38"/>
        <v/>
      </c>
    </row>
    <row r="420" spans="1:8">
      <c r="A420" s="83">
        <f t="shared" si="39"/>
        <v>0</v>
      </c>
      <c r="B420" s="266">
        <f t="shared" si="40"/>
        <v>0</v>
      </c>
      <c r="C420" s="350">
        <f t="shared" si="41"/>
        <v>0</v>
      </c>
      <c r="D420" s="350"/>
      <c r="E420" s="350"/>
      <c r="F420" s="267">
        <f t="shared" si="36"/>
        <v>0</v>
      </c>
      <c r="G420" s="267">
        <f t="shared" si="37"/>
        <v>0</v>
      </c>
      <c r="H420" s="267" t="str">
        <f t="shared" si="38"/>
        <v/>
      </c>
    </row>
    <row r="421" spans="1:8">
      <c r="A421" s="83">
        <f t="shared" si="39"/>
        <v>0</v>
      </c>
      <c r="B421" s="266">
        <f t="shared" si="40"/>
        <v>0</v>
      </c>
      <c r="C421" s="350">
        <f t="shared" si="41"/>
        <v>0</v>
      </c>
      <c r="D421" s="350"/>
      <c r="E421" s="350"/>
      <c r="F421" s="267">
        <f t="shared" si="36"/>
        <v>0</v>
      </c>
      <c r="G421" s="267">
        <f t="shared" si="37"/>
        <v>0</v>
      </c>
      <c r="H421" s="267" t="str">
        <f t="shared" si="38"/>
        <v/>
      </c>
    </row>
    <row r="422" spans="1:8">
      <c r="A422" s="83">
        <f t="shared" si="39"/>
        <v>0</v>
      </c>
      <c r="B422" s="266">
        <f t="shared" si="40"/>
        <v>0</v>
      </c>
      <c r="C422" s="350">
        <f t="shared" si="41"/>
        <v>0</v>
      </c>
      <c r="D422" s="350"/>
      <c r="E422" s="350"/>
      <c r="F422" s="267">
        <f t="shared" si="36"/>
        <v>0</v>
      </c>
      <c r="G422" s="267">
        <f t="shared" si="37"/>
        <v>0</v>
      </c>
      <c r="H422" s="267" t="str">
        <f t="shared" si="38"/>
        <v/>
      </c>
    </row>
    <row r="423" spans="1:8">
      <c r="A423" s="83">
        <f t="shared" si="39"/>
        <v>0</v>
      </c>
      <c r="B423" s="266">
        <f t="shared" si="40"/>
        <v>0</v>
      </c>
      <c r="C423" s="350">
        <f t="shared" si="41"/>
        <v>0</v>
      </c>
      <c r="D423" s="350"/>
      <c r="E423" s="350"/>
      <c r="F423" s="267">
        <f t="shared" si="36"/>
        <v>0</v>
      </c>
      <c r="G423" s="267">
        <f t="shared" si="37"/>
        <v>0</v>
      </c>
      <c r="H423" s="267" t="str">
        <f t="shared" si="38"/>
        <v/>
      </c>
    </row>
    <row r="424" spans="1:8">
      <c r="A424" s="83">
        <f t="shared" si="39"/>
        <v>0</v>
      </c>
      <c r="B424" s="266">
        <f t="shared" si="40"/>
        <v>0</v>
      </c>
      <c r="C424" s="350">
        <f t="shared" si="41"/>
        <v>0</v>
      </c>
      <c r="D424" s="350"/>
      <c r="E424" s="350"/>
      <c r="F424" s="267">
        <f t="shared" si="36"/>
        <v>0</v>
      </c>
      <c r="G424" s="267">
        <f t="shared" si="37"/>
        <v>0</v>
      </c>
      <c r="H424" s="267" t="str">
        <f t="shared" si="38"/>
        <v/>
      </c>
    </row>
    <row r="425" spans="1:8">
      <c r="A425" s="83">
        <f t="shared" si="39"/>
        <v>0</v>
      </c>
      <c r="B425" s="266">
        <f t="shared" si="40"/>
        <v>0</v>
      </c>
      <c r="C425" s="350">
        <f t="shared" si="41"/>
        <v>0</v>
      </c>
      <c r="D425" s="350"/>
      <c r="E425" s="350"/>
      <c r="F425" s="267">
        <f t="shared" si="36"/>
        <v>0</v>
      </c>
      <c r="G425" s="267">
        <f t="shared" si="37"/>
        <v>0</v>
      </c>
      <c r="H425" s="267" t="str">
        <f t="shared" si="38"/>
        <v/>
      </c>
    </row>
    <row r="426" spans="1:8">
      <c r="A426" s="83">
        <f t="shared" si="39"/>
        <v>0</v>
      </c>
      <c r="B426" s="266">
        <f t="shared" si="40"/>
        <v>0</v>
      </c>
      <c r="C426" s="350">
        <f t="shared" si="41"/>
        <v>0</v>
      </c>
      <c r="D426" s="350"/>
      <c r="E426" s="350"/>
      <c r="F426" s="267">
        <f t="shared" si="36"/>
        <v>0</v>
      </c>
      <c r="G426" s="267">
        <f t="shared" si="37"/>
        <v>0</v>
      </c>
      <c r="H426" s="267" t="str">
        <f t="shared" si="38"/>
        <v/>
      </c>
    </row>
    <row r="427" spans="1:8">
      <c r="A427" s="83">
        <f t="shared" si="39"/>
        <v>0</v>
      </c>
      <c r="B427" s="266">
        <f t="shared" si="40"/>
        <v>0</v>
      </c>
      <c r="C427" s="350">
        <f t="shared" si="41"/>
        <v>0</v>
      </c>
      <c r="D427" s="350"/>
      <c r="E427" s="350"/>
      <c r="F427" s="267">
        <f t="shared" si="36"/>
        <v>0</v>
      </c>
      <c r="G427" s="267">
        <f t="shared" si="37"/>
        <v>0</v>
      </c>
      <c r="H427" s="267" t="str">
        <f t="shared" si="38"/>
        <v/>
      </c>
    </row>
    <row r="428" spans="1:8">
      <c r="A428" s="83">
        <f t="shared" si="39"/>
        <v>0</v>
      </c>
      <c r="B428" s="266">
        <f t="shared" si="40"/>
        <v>0</v>
      </c>
      <c r="C428" s="350">
        <f t="shared" si="41"/>
        <v>0</v>
      </c>
      <c r="D428" s="350"/>
      <c r="E428" s="350"/>
      <c r="F428" s="267">
        <f t="shared" si="36"/>
        <v>0</v>
      </c>
      <c r="G428" s="267">
        <f t="shared" si="37"/>
        <v>0</v>
      </c>
      <c r="H428" s="267" t="str">
        <f t="shared" si="38"/>
        <v/>
      </c>
    </row>
    <row r="429" spans="1:8">
      <c r="A429" s="83">
        <f t="shared" si="39"/>
        <v>0</v>
      </c>
      <c r="B429" s="266">
        <f t="shared" si="40"/>
        <v>0</v>
      </c>
      <c r="C429" s="350">
        <f t="shared" si="41"/>
        <v>0</v>
      </c>
      <c r="D429" s="350"/>
      <c r="E429" s="350"/>
      <c r="F429" s="267">
        <f t="shared" si="36"/>
        <v>0</v>
      </c>
      <c r="G429" s="267">
        <f t="shared" si="37"/>
        <v>0</v>
      </c>
      <c r="H429" s="267" t="str">
        <f t="shared" si="38"/>
        <v/>
      </c>
    </row>
    <row r="430" spans="1:8">
      <c r="A430" s="83">
        <f t="shared" si="39"/>
        <v>0</v>
      </c>
      <c r="B430" s="266">
        <f t="shared" si="40"/>
        <v>0</v>
      </c>
      <c r="C430" s="350">
        <f t="shared" si="41"/>
        <v>0</v>
      </c>
      <c r="D430" s="350"/>
      <c r="E430" s="350"/>
      <c r="F430" s="267">
        <f t="shared" si="36"/>
        <v>0</v>
      </c>
      <c r="G430" s="267">
        <f t="shared" si="37"/>
        <v>0</v>
      </c>
      <c r="H430" s="267" t="str">
        <f t="shared" si="38"/>
        <v/>
      </c>
    </row>
    <row r="431" spans="1:8">
      <c r="A431" s="83">
        <f t="shared" si="39"/>
        <v>0</v>
      </c>
      <c r="B431" s="266">
        <f t="shared" si="40"/>
        <v>0</v>
      </c>
      <c r="C431" s="350">
        <f t="shared" si="41"/>
        <v>0</v>
      </c>
      <c r="D431" s="350"/>
      <c r="E431" s="350"/>
      <c r="F431" s="267">
        <f t="shared" si="36"/>
        <v>0</v>
      </c>
      <c r="G431" s="267">
        <f t="shared" si="37"/>
        <v>0</v>
      </c>
      <c r="H431" s="267" t="str">
        <f t="shared" si="38"/>
        <v/>
      </c>
    </row>
    <row r="432" spans="1:8">
      <c r="A432" s="83">
        <f t="shared" si="39"/>
        <v>0</v>
      </c>
      <c r="B432" s="266">
        <f t="shared" si="40"/>
        <v>0</v>
      </c>
      <c r="C432" s="350">
        <f t="shared" si="41"/>
        <v>0</v>
      </c>
      <c r="D432" s="350"/>
      <c r="E432" s="350"/>
      <c r="F432" s="267">
        <f t="shared" si="36"/>
        <v>0</v>
      </c>
      <c r="G432" s="267">
        <f t="shared" si="37"/>
        <v>0</v>
      </c>
      <c r="H432" s="267" t="str">
        <f t="shared" si="38"/>
        <v/>
      </c>
    </row>
    <row r="433" spans="1:8">
      <c r="A433" s="83">
        <f t="shared" si="39"/>
        <v>0</v>
      </c>
      <c r="B433" s="266">
        <f t="shared" si="40"/>
        <v>0</v>
      </c>
      <c r="C433" s="350">
        <f t="shared" si="41"/>
        <v>0</v>
      </c>
      <c r="D433" s="350"/>
      <c r="E433" s="350"/>
      <c r="F433" s="267">
        <f t="shared" si="36"/>
        <v>0</v>
      </c>
      <c r="G433" s="267">
        <f t="shared" si="37"/>
        <v>0</v>
      </c>
      <c r="H433" s="267" t="str">
        <f t="shared" si="38"/>
        <v/>
      </c>
    </row>
    <row r="434" spans="1:8">
      <c r="A434" s="83">
        <f t="shared" si="39"/>
        <v>0</v>
      </c>
      <c r="B434" s="266">
        <f t="shared" si="40"/>
        <v>0</v>
      </c>
      <c r="C434" s="350">
        <f t="shared" si="41"/>
        <v>0</v>
      </c>
      <c r="D434" s="350"/>
      <c r="E434" s="350"/>
      <c r="F434" s="267">
        <f t="shared" si="36"/>
        <v>0</v>
      </c>
      <c r="G434" s="267">
        <f t="shared" si="37"/>
        <v>0</v>
      </c>
      <c r="H434" s="267" t="str">
        <f t="shared" si="38"/>
        <v/>
      </c>
    </row>
    <row r="435" spans="1:8">
      <c r="A435" s="83">
        <f t="shared" si="39"/>
        <v>0</v>
      </c>
      <c r="B435" s="266">
        <f t="shared" si="40"/>
        <v>0</v>
      </c>
      <c r="C435" s="350">
        <f t="shared" si="41"/>
        <v>0</v>
      </c>
      <c r="D435" s="350"/>
      <c r="E435" s="350"/>
      <c r="F435" s="267">
        <f t="shared" si="36"/>
        <v>0</v>
      </c>
      <c r="G435" s="267">
        <f t="shared" si="37"/>
        <v>0</v>
      </c>
      <c r="H435" s="267" t="str">
        <f t="shared" si="38"/>
        <v/>
      </c>
    </row>
    <row r="436" spans="1:8">
      <c r="A436" s="83">
        <f t="shared" si="39"/>
        <v>0</v>
      </c>
      <c r="B436" s="266">
        <f t="shared" si="40"/>
        <v>0</v>
      </c>
      <c r="C436" s="350">
        <f t="shared" si="41"/>
        <v>0</v>
      </c>
      <c r="D436" s="350"/>
      <c r="E436" s="350"/>
      <c r="F436" s="267">
        <f t="shared" si="36"/>
        <v>0</v>
      </c>
      <c r="G436" s="267">
        <f t="shared" si="37"/>
        <v>0</v>
      </c>
      <c r="H436" s="267" t="str">
        <f t="shared" si="38"/>
        <v/>
      </c>
    </row>
    <row r="437" spans="1:8">
      <c r="A437" s="83">
        <f t="shared" si="39"/>
        <v>0</v>
      </c>
      <c r="B437" s="266">
        <f t="shared" si="40"/>
        <v>0</v>
      </c>
      <c r="C437" s="350">
        <f t="shared" si="41"/>
        <v>0</v>
      </c>
      <c r="D437" s="350"/>
      <c r="E437" s="350"/>
      <c r="F437" s="267">
        <f t="shared" si="36"/>
        <v>0</v>
      </c>
      <c r="G437" s="267">
        <f t="shared" si="37"/>
        <v>0</v>
      </c>
      <c r="H437" s="267" t="str">
        <f t="shared" si="38"/>
        <v/>
      </c>
    </row>
    <row r="438" spans="1:8">
      <c r="A438" s="83">
        <f t="shared" si="39"/>
        <v>0</v>
      </c>
      <c r="B438" s="266">
        <f t="shared" si="40"/>
        <v>0</v>
      </c>
      <c r="C438" s="350">
        <f t="shared" si="41"/>
        <v>0</v>
      </c>
      <c r="D438" s="350"/>
      <c r="E438" s="350"/>
      <c r="F438" s="267">
        <f t="shared" si="36"/>
        <v>0</v>
      </c>
      <c r="G438" s="267">
        <f t="shared" si="37"/>
        <v>0</v>
      </c>
      <c r="H438" s="267" t="str">
        <f t="shared" si="38"/>
        <v/>
      </c>
    </row>
    <row r="439" spans="1:8">
      <c r="A439" s="83">
        <f t="shared" si="39"/>
        <v>0</v>
      </c>
      <c r="B439" s="266">
        <f t="shared" si="40"/>
        <v>0</v>
      </c>
      <c r="C439" s="350">
        <f t="shared" si="41"/>
        <v>0</v>
      </c>
      <c r="D439" s="350"/>
      <c r="E439" s="350"/>
      <c r="F439" s="267">
        <f t="shared" si="36"/>
        <v>0</v>
      </c>
      <c r="G439" s="267">
        <f t="shared" si="37"/>
        <v>0</v>
      </c>
      <c r="H439" s="267" t="str">
        <f t="shared" si="38"/>
        <v/>
      </c>
    </row>
    <row r="440" spans="1:8">
      <c r="A440" s="83">
        <f t="shared" si="39"/>
        <v>0</v>
      </c>
      <c r="B440" s="266">
        <f t="shared" si="40"/>
        <v>0</v>
      </c>
      <c r="C440" s="350">
        <f t="shared" si="41"/>
        <v>0</v>
      </c>
      <c r="D440" s="350"/>
      <c r="E440" s="350"/>
      <c r="F440" s="267">
        <f t="shared" si="36"/>
        <v>0</v>
      </c>
      <c r="G440" s="267">
        <f t="shared" si="37"/>
        <v>0</v>
      </c>
      <c r="H440" s="267" t="str">
        <f t="shared" si="38"/>
        <v/>
      </c>
    </row>
    <row r="441" spans="1:8">
      <c r="A441" s="83">
        <f t="shared" si="39"/>
        <v>0</v>
      </c>
      <c r="B441" s="266">
        <f t="shared" si="40"/>
        <v>0</v>
      </c>
      <c r="C441" s="350">
        <f t="shared" si="41"/>
        <v>0</v>
      </c>
      <c r="D441" s="350"/>
      <c r="E441" s="350"/>
      <c r="F441" s="267">
        <f t="shared" si="36"/>
        <v>0</v>
      </c>
      <c r="G441" s="267">
        <f t="shared" si="37"/>
        <v>0</v>
      </c>
      <c r="H441" s="267" t="str">
        <f t="shared" si="38"/>
        <v/>
      </c>
    </row>
    <row r="442" spans="1:8">
      <c r="A442" s="83">
        <f t="shared" si="39"/>
        <v>0</v>
      </c>
      <c r="B442" s="266">
        <f t="shared" si="40"/>
        <v>0</v>
      </c>
      <c r="C442" s="350">
        <f t="shared" si="41"/>
        <v>0</v>
      </c>
      <c r="D442" s="350"/>
      <c r="E442" s="350"/>
      <c r="F442" s="267">
        <f t="shared" si="36"/>
        <v>0</v>
      </c>
      <c r="G442" s="267">
        <f t="shared" si="37"/>
        <v>0</v>
      </c>
      <c r="H442" s="267" t="str">
        <f t="shared" si="38"/>
        <v/>
      </c>
    </row>
    <row r="443" spans="1:8">
      <c r="A443" s="83">
        <f t="shared" si="39"/>
        <v>0</v>
      </c>
      <c r="B443" s="266">
        <f t="shared" si="40"/>
        <v>0</v>
      </c>
      <c r="C443" s="350">
        <f t="shared" si="41"/>
        <v>0</v>
      </c>
      <c r="D443" s="350"/>
      <c r="E443" s="350"/>
      <c r="F443" s="267">
        <f t="shared" si="36"/>
        <v>0</v>
      </c>
      <c r="G443" s="267">
        <f t="shared" si="37"/>
        <v>0</v>
      </c>
      <c r="H443" s="267" t="str">
        <f t="shared" si="38"/>
        <v/>
      </c>
    </row>
    <row r="444" spans="1:8">
      <c r="A444" s="83">
        <f t="shared" si="39"/>
        <v>0</v>
      </c>
      <c r="B444" s="266">
        <f t="shared" si="40"/>
        <v>0</v>
      </c>
      <c r="C444" s="350">
        <f t="shared" si="41"/>
        <v>0</v>
      </c>
      <c r="D444" s="350"/>
      <c r="E444" s="350"/>
      <c r="F444" s="267">
        <f t="shared" si="36"/>
        <v>0</v>
      </c>
      <c r="G444" s="267">
        <f t="shared" si="37"/>
        <v>0</v>
      </c>
      <c r="H444" s="267" t="str">
        <f t="shared" si="38"/>
        <v/>
      </c>
    </row>
    <row r="445" spans="1:8">
      <c r="A445" s="83">
        <f t="shared" si="39"/>
        <v>0</v>
      </c>
      <c r="B445" s="266">
        <f t="shared" si="40"/>
        <v>0</v>
      </c>
      <c r="C445" s="350">
        <f t="shared" si="41"/>
        <v>0</v>
      </c>
      <c r="D445" s="350"/>
      <c r="E445" s="350"/>
      <c r="F445" s="267">
        <f t="shared" si="36"/>
        <v>0</v>
      </c>
      <c r="G445" s="267">
        <f t="shared" si="37"/>
        <v>0</v>
      </c>
      <c r="H445" s="267" t="str">
        <f t="shared" si="38"/>
        <v/>
      </c>
    </row>
    <row r="446" spans="1:8">
      <c r="A446" s="83">
        <f t="shared" si="39"/>
        <v>0</v>
      </c>
      <c r="B446" s="266">
        <f t="shared" si="40"/>
        <v>0</v>
      </c>
      <c r="C446" s="350">
        <f t="shared" si="41"/>
        <v>0</v>
      </c>
      <c r="D446" s="350"/>
      <c r="E446" s="350"/>
      <c r="F446" s="267">
        <f t="shared" si="36"/>
        <v>0</v>
      </c>
      <c r="G446" s="267">
        <f t="shared" si="37"/>
        <v>0</v>
      </c>
      <c r="H446" s="267" t="str">
        <f t="shared" si="38"/>
        <v/>
      </c>
    </row>
    <row r="447" spans="1:8">
      <c r="A447" s="83">
        <f t="shared" si="39"/>
        <v>0</v>
      </c>
      <c r="B447" s="266">
        <f t="shared" si="40"/>
        <v>0</v>
      </c>
      <c r="C447" s="350">
        <f t="shared" si="41"/>
        <v>0</v>
      </c>
      <c r="D447" s="350"/>
      <c r="E447" s="350"/>
      <c r="F447" s="267">
        <f t="shared" si="36"/>
        <v>0</v>
      </c>
      <c r="G447" s="267">
        <f t="shared" si="37"/>
        <v>0</v>
      </c>
      <c r="H447" s="267" t="str">
        <f t="shared" si="38"/>
        <v/>
      </c>
    </row>
    <row r="448" spans="1:8">
      <c r="A448" s="83">
        <f t="shared" si="39"/>
        <v>0</v>
      </c>
      <c r="B448" s="266">
        <f t="shared" si="40"/>
        <v>0</v>
      </c>
      <c r="C448" s="350">
        <f t="shared" si="41"/>
        <v>0</v>
      </c>
      <c r="D448" s="350"/>
      <c r="E448" s="350"/>
      <c r="F448" s="267">
        <f t="shared" si="36"/>
        <v>0</v>
      </c>
      <c r="G448" s="267">
        <f t="shared" si="37"/>
        <v>0</v>
      </c>
      <c r="H448" s="267" t="str">
        <f t="shared" si="38"/>
        <v/>
      </c>
    </row>
    <row r="449" spans="1:8">
      <c r="A449" s="83">
        <f t="shared" si="39"/>
        <v>0</v>
      </c>
      <c r="B449" s="266">
        <f t="shared" si="40"/>
        <v>0</v>
      </c>
      <c r="C449" s="350">
        <f t="shared" si="41"/>
        <v>0</v>
      </c>
      <c r="D449" s="350"/>
      <c r="E449" s="350"/>
      <c r="F449" s="267">
        <f t="shared" si="36"/>
        <v>0</v>
      </c>
      <c r="G449" s="267">
        <f t="shared" si="37"/>
        <v>0</v>
      </c>
      <c r="H449" s="267" t="str">
        <f t="shared" si="38"/>
        <v/>
      </c>
    </row>
    <row r="450" spans="1:8">
      <c r="A450" s="83">
        <f t="shared" si="39"/>
        <v>0</v>
      </c>
      <c r="B450" s="266">
        <f t="shared" si="40"/>
        <v>0</v>
      </c>
      <c r="C450" s="350">
        <f t="shared" si="41"/>
        <v>0</v>
      </c>
      <c r="D450" s="350"/>
      <c r="E450" s="350"/>
      <c r="F450" s="267">
        <f t="shared" si="36"/>
        <v>0</v>
      </c>
      <c r="G450" s="267">
        <f t="shared" si="37"/>
        <v>0</v>
      </c>
      <c r="H450" s="267" t="str">
        <f t="shared" si="38"/>
        <v/>
      </c>
    </row>
    <row r="451" spans="1:8">
      <c r="A451" s="83">
        <f t="shared" si="39"/>
        <v>0</v>
      </c>
      <c r="B451" s="266">
        <f t="shared" si="40"/>
        <v>0</v>
      </c>
      <c r="C451" s="350">
        <f t="shared" si="41"/>
        <v>0</v>
      </c>
      <c r="D451" s="350"/>
      <c r="E451" s="350"/>
      <c r="F451" s="267">
        <f t="shared" si="36"/>
        <v>0</v>
      </c>
      <c r="G451" s="267">
        <f t="shared" si="37"/>
        <v>0</v>
      </c>
      <c r="H451" s="267" t="str">
        <f t="shared" si="38"/>
        <v/>
      </c>
    </row>
    <row r="452" spans="1:8">
      <c r="A452" s="83">
        <f t="shared" si="39"/>
        <v>0</v>
      </c>
      <c r="B452" s="266">
        <f t="shared" si="40"/>
        <v>0</v>
      </c>
      <c r="C452" s="350">
        <f t="shared" si="41"/>
        <v>0</v>
      </c>
      <c r="D452" s="350"/>
      <c r="E452" s="350"/>
      <c r="F452" s="267">
        <f t="shared" si="36"/>
        <v>0</v>
      </c>
      <c r="G452" s="267">
        <f t="shared" si="37"/>
        <v>0</v>
      </c>
      <c r="H452" s="267" t="str">
        <f t="shared" si="38"/>
        <v/>
      </c>
    </row>
    <row r="453" spans="1:8">
      <c r="A453" s="83">
        <f t="shared" si="39"/>
        <v>0</v>
      </c>
      <c r="B453" s="266">
        <f t="shared" si="40"/>
        <v>0</v>
      </c>
      <c r="C453" s="350">
        <f t="shared" si="41"/>
        <v>0</v>
      </c>
      <c r="D453" s="350"/>
      <c r="E453" s="350"/>
      <c r="F453" s="267">
        <f t="shared" si="36"/>
        <v>0</v>
      </c>
      <c r="G453" s="267">
        <f t="shared" si="37"/>
        <v>0</v>
      </c>
      <c r="H453" s="267" t="str">
        <f t="shared" si="38"/>
        <v/>
      </c>
    </row>
    <row r="454" spans="1:8">
      <c r="A454" s="83">
        <f t="shared" si="39"/>
        <v>0</v>
      </c>
      <c r="B454" s="266">
        <f t="shared" si="40"/>
        <v>0</v>
      </c>
      <c r="C454" s="350">
        <f t="shared" si="41"/>
        <v>0</v>
      </c>
      <c r="D454" s="350"/>
      <c r="E454" s="350"/>
      <c r="F454" s="267">
        <f t="shared" si="36"/>
        <v>0</v>
      </c>
      <c r="G454" s="267">
        <f t="shared" si="37"/>
        <v>0</v>
      </c>
      <c r="H454" s="267" t="str">
        <f t="shared" si="38"/>
        <v/>
      </c>
    </row>
    <row r="455" spans="1:8">
      <c r="A455" s="83">
        <f t="shared" si="39"/>
        <v>0</v>
      </c>
      <c r="B455" s="266">
        <f t="shared" si="40"/>
        <v>0</v>
      </c>
      <c r="C455" s="350">
        <f t="shared" si="41"/>
        <v>0</v>
      </c>
      <c r="D455" s="350"/>
      <c r="E455" s="350"/>
      <c r="F455" s="267">
        <f t="shared" si="36"/>
        <v>0</v>
      </c>
      <c r="G455" s="267">
        <f t="shared" si="37"/>
        <v>0</v>
      </c>
      <c r="H455" s="267" t="str">
        <f t="shared" si="38"/>
        <v/>
      </c>
    </row>
    <row r="456" spans="1:8">
      <c r="A456" s="83">
        <f t="shared" si="39"/>
        <v>0</v>
      </c>
      <c r="B456" s="266">
        <f t="shared" si="40"/>
        <v>0</v>
      </c>
      <c r="C456" s="350">
        <f t="shared" si="41"/>
        <v>0</v>
      </c>
      <c r="D456" s="350"/>
      <c r="E456" s="350"/>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c r="A457" s="83">
        <f t="shared" ref="A457:A514" si="45">IF(ROW()-7&lt;=筆數,VLOOKUP(ROW()-7,日記表,3,FALSE),0)</f>
        <v>0</v>
      </c>
      <c r="B457" s="266">
        <f t="shared" ref="B457:B514" si="46">IF(ROW()-7&lt;=筆數,VLOOKUP(ROW()-7,日記表,4,FALSE),0)</f>
        <v>0</v>
      </c>
      <c r="C457" s="350">
        <f t="shared" ref="C457:C514" si="47">IF(ROW()-7&lt;=筆數,VLOOKUP(ROW()-7,日記表,10,FALSE),0)</f>
        <v>0</v>
      </c>
      <c r="D457" s="350"/>
      <c r="E457" s="350"/>
      <c r="F457" s="267">
        <f t="shared" si="42"/>
        <v>0</v>
      </c>
      <c r="G457" s="267">
        <f t="shared" si="43"/>
        <v>0</v>
      </c>
      <c r="H457" s="267" t="str">
        <f t="shared" si="44"/>
        <v/>
      </c>
    </row>
    <row r="458" spans="1:8">
      <c r="A458" s="83">
        <f t="shared" si="45"/>
        <v>0</v>
      </c>
      <c r="B458" s="266">
        <f t="shared" si="46"/>
        <v>0</v>
      </c>
      <c r="C458" s="350">
        <f t="shared" si="47"/>
        <v>0</v>
      </c>
      <c r="D458" s="350"/>
      <c r="E458" s="350"/>
      <c r="F458" s="267">
        <f t="shared" si="42"/>
        <v>0</v>
      </c>
      <c r="G458" s="267">
        <f t="shared" si="43"/>
        <v>0</v>
      </c>
      <c r="H458" s="267" t="str">
        <f t="shared" si="44"/>
        <v/>
      </c>
    </row>
    <row r="459" spans="1:8">
      <c r="A459" s="83">
        <f t="shared" si="45"/>
        <v>0</v>
      </c>
      <c r="B459" s="266">
        <f t="shared" si="46"/>
        <v>0</v>
      </c>
      <c r="C459" s="350">
        <f t="shared" si="47"/>
        <v>0</v>
      </c>
      <c r="D459" s="350"/>
      <c r="E459" s="350"/>
      <c r="F459" s="267">
        <f t="shared" si="42"/>
        <v>0</v>
      </c>
      <c r="G459" s="267">
        <f t="shared" si="43"/>
        <v>0</v>
      </c>
      <c r="H459" s="267" t="str">
        <f t="shared" si="44"/>
        <v/>
      </c>
    </row>
    <row r="460" spans="1:8">
      <c r="A460" s="83">
        <f t="shared" si="45"/>
        <v>0</v>
      </c>
      <c r="B460" s="266">
        <f t="shared" si="46"/>
        <v>0</v>
      </c>
      <c r="C460" s="350">
        <f t="shared" si="47"/>
        <v>0</v>
      </c>
      <c r="D460" s="350"/>
      <c r="E460" s="350"/>
      <c r="F460" s="267">
        <f t="shared" si="42"/>
        <v>0</v>
      </c>
      <c r="G460" s="267">
        <f t="shared" si="43"/>
        <v>0</v>
      </c>
      <c r="H460" s="267" t="str">
        <f t="shared" si="44"/>
        <v/>
      </c>
    </row>
    <row r="461" spans="1:8">
      <c r="A461" s="83">
        <f t="shared" si="45"/>
        <v>0</v>
      </c>
      <c r="B461" s="266">
        <f t="shared" si="46"/>
        <v>0</v>
      </c>
      <c r="C461" s="350">
        <f t="shared" si="47"/>
        <v>0</v>
      </c>
      <c r="D461" s="350"/>
      <c r="E461" s="350"/>
      <c r="F461" s="267">
        <f t="shared" si="42"/>
        <v>0</v>
      </c>
      <c r="G461" s="267">
        <f t="shared" si="43"/>
        <v>0</v>
      </c>
      <c r="H461" s="267" t="str">
        <f t="shared" si="44"/>
        <v/>
      </c>
    </row>
    <row r="462" spans="1:8">
      <c r="A462" s="83">
        <f t="shared" si="45"/>
        <v>0</v>
      </c>
      <c r="B462" s="266">
        <f t="shared" si="46"/>
        <v>0</v>
      </c>
      <c r="C462" s="350">
        <f t="shared" si="47"/>
        <v>0</v>
      </c>
      <c r="D462" s="350"/>
      <c r="E462" s="350"/>
      <c r="F462" s="267">
        <f t="shared" si="42"/>
        <v>0</v>
      </c>
      <c r="G462" s="267">
        <f t="shared" si="43"/>
        <v>0</v>
      </c>
      <c r="H462" s="267" t="str">
        <f t="shared" si="44"/>
        <v/>
      </c>
    </row>
    <row r="463" spans="1:8">
      <c r="A463" s="83">
        <f t="shared" si="45"/>
        <v>0</v>
      </c>
      <c r="B463" s="266">
        <f t="shared" si="46"/>
        <v>0</v>
      </c>
      <c r="C463" s="350">
        <f t="shared" si="47"/>
        <v>0</v>
      </c>
      <c r="D463" s="350"/>
      <c r="E463" s="350"/>
      <c r="F463" s="267">
        <f t="shared" si="42"/>
        <v>0</v>
      </c>
      <c r="G463" s="267">
        <f t="shared" si="43"/>
        <v>0</v>
      </c>
      <c r="H463" s="267" t="str">
        <f t="shared" si="44"/>
        <v/>
      </c>
    </row>
    <row r="464" spans="1:8">
      <c r="A464" s="83">
        <f t="shared" si="45"/>
        <v>0</v>
      </c>
      <c r="B464" s="266">
        <f t="shared" si="46"/>
        <v>0</v>
      </c>
      <c r="C464" s="350">
        <f t="shared" si="47"/>
        <v>0</v>
      </c>
      <c r="D464" s="350"/>
      <c r="E464" s="350"/>
      <c r="F464" s="267">
        <f t="shared" si="42"/>
        <v>0</v>
      </c>
      <c r="G464" s="267">
        <f t="shared" si="43"/>
        <v>0</v>
      </c>
      <c r="H464" s="267" t="str">
        <f t="shared" si="44"/>
        <v/>
      </c>
    </row>
    <row r="465" spans="1:8">
      <c r="A465" s="83">
        <f t="shared" si="45"/>
        <v>0</v>
      </c>
      <c r="B465" s="266">
        <f t="shared" si="46"/>
        <v>0</v>
      </c>
      <c r="C465" s="350">
        <f t="shared" si="47"/>
        <v>0</v>
      </c>
      <c r="D465" s="350"/>
      <c r="E465" s="350"/>
      <c r="F465" s="267">
        <f t="shared" si="42"/>
        <v>0</v>
      </c>
      <c r="G465" s="267">
        <f t="shared" si="43"/>
        <v>0</v>
      </c>
      <c r="H465" s="267" t="str">
        <f t="shared" si="44"/>
        <v/>
      </c>
    </row>
    <row r="466" spans="1:8">
      <c r="A466" s="83">
        <f t="shared" si="45"/>
        <v>0</v>
      </c>
      <c r="B466" s="266">
        <f t="shared" si="46"/>
        <v>0</v>
      </c>
      <c r="C466" s="350">
        <f t="shared" si="47"/>
        <v>0</v>
      </c>
      <c r="D466" s="350"/>
      <c r="E466" s="350"/>
      <c r="F466" s="267">
        <f t="shared" si="42"/>
        <v>0</v>
      </c>
      <c r="G466" s="267">
        <f t="shared" si="43"/>
        <v>0</v>
      </c>
      <c r="H466" s="267" t="str">
        <f t="shared" si="44"/>
        <v/>
      </c>
    </row>
    <row r="467" spans="1:8">
      <c r="A467" s="83">
        <f t="shared" si="45"/>
        <v>0</v>
      </c>
      <c r="B467" s="266">
        <f t="shared" si="46"/>
        <v>0</v>
      </c>
      <c r="C467" s="350">
        <f t="shared" si="47"/>
        <v>0</v>
      </c>
      <c r="D467" s="350"/>
      <c r="E467" s="350"/>
      <c r="F467" s="267">
        <f t="shared" si="42"/>
        <v>0</v>
      </c>
      <c r="G467" s="267">
        <f t="shared" si="43"/>
        <v>0</v>
      </c>
      <c r="H467" s="267" t="str">
        <f t="shared" si="44"/>
        <v/>
      </c>
    </row>
    <row r="468" spans="1:8">
      <c r="A468" s="83">
        <f t="shared" si="45"/>
        <v>0</v>
      </c>
      <c r="B468" s="266">
        <f t="shared" si="46"/>
        <v>0</v>
      </c>
      <c r="C468" s="350">
        <f t="shared" si="47"/>
        <v>0</v>
      </c>
      <c r="D468" s="350"/>
      <c r="E468" s="350"/>
      <c r="F468" s="267">
        <f t="shared" si="42"/>
        <v>0</v>
      </c>
      <c r="G468" s="267">
        <f t="shared" si="43"/>
        <v>0</v>
      </c>
      <c r="H468" s="267" t="str">
        <f t="shared" si="44"/>
        <v/>
      </c>
    </row>
    <row r="469" spans="1:8">
      <c r="A469" s="83">
        <f t="shared" si="45"/>
        <v>0</v>
      </c>
      <c r="B469" s="266">
        <f t="shared" si="46"/>
        <v>0</v>
      </c>
      <c r="C469" s="350">
        <f t="shared" si="47"/>
        <v>0</v>
      </c>
      <c r="D469" s="350"/>
      <c r="E469" s="350"/>
      <c r="F469" s="267">
        <f t="shared" si="42"/>
        <v>0</v>
      </c>
      <c r="G469" s="267">
        <f t="shared" si="43"/>
        <v>0</v>
      </c>
      <c r="H469" s="267" t="str">
        <f t="shared" si="44"/>
        <v/>
      </c>
    </row>
    <row r="470" spans="1:8">
      <c r="A470" s="83">
        <f t="shared" si="45"/>
        <v>0</v>
      </c>
      <c r="B470" s="266">
        <f t="shared" si="46"/>
        <v>0</v>
      </c>
      <c r="C470" s="350">
        <f t="shared" si="47"/>
        <v>0</v>
      </c>
      <c r="D470" s="350"/>
      <c r="E470" s="350"/>
      <c r="F470" s="267">
        <f t="shared" si="42"/>
        <v>0</v>
      </c>
      <c r="G470" s="267">
        <f t="shared" si="43"/>
        <v>0</v>
      </c>
      <c r="H470" s="267" t="str">
        <f t="shared" si="44"/>
        <v/>
      </c>
    </row>
    <row r="471" spans="1:8">
      <c r="A471" s="83">
        <f t="shared" si="45"/>
        <v>0</v>
      </c>
      <c r="B471" s="266">
        <f t="shared" si="46"/>
        <v>0</v>
      </c>
      <c r="C471" s="350">
        <f t="shared" si="47"/>
        <v>0</v>
      </c>
      <c r="D471" s="350"/>
      <c r="E471" s="350"/>
      <c r="F471" s="267">
        <f t="shared" si="42"/>
        <v>0</v>
      </c>
      <c r="G471" s="267">
        <f t="shared" si="43"/>
        <v>0</v>
      </c>
      <c r="H471" s="267" t="str">
        <f t="shared" si="44"/>
        <v/>
      </c>
    </row>
    <row r="472" spans="1:8">
      <c r="A472" s="83">
        <f t="shared" si="45"/>
        <v>0</v>
      </c>
      <c r="B472" s="266">
        <f t="shared" si="46"/>
        <v>0</v>
      </c>
      <c r="C472" s="350">
        <f t="shared" si="47"/>
        <v>0</v>
      </c>
      <c r="D472" s="350"/>
      <c r="E472" s="350"/>
      <c r="F472" s="267">
        <f t="shared" si="42"/>
        <v>0</v>
      </c>
      <c r="G472" s="267">
        <f t="shared" si="43"/>
        <v>0</v>
      </c>
      <c r="H472" s="267" t="str">
        <f t="shared" si="44"/>
        <v/>
      </c>
    </row>
    <row r="473" spans="1:8">
      <c r="A473" s="83">
        <f t="shared" si="45"/>
        <v>0</v>
      </c>
      <c r="B473" s="266">
        <f t="shared" si="46"/>
        <v>0</v>
      </c>
      <c r="C473" s="350">
        <f t="shared" si="47"/>
        <v>0</v>
      </c>
      <c r="D473" s="350"/>
      <c r="E473" s="350"/>
      <c r="F473" s="267">
        <f t="shared" si="42"/>
        <v>0</v>
      </c>
      <c r="G473" s="267">
        <f t="shared" si="43"/>
        <v>0</v>
      </c>
      <c r="H473" s="267" t="str">
        <f t="shared" si="44"/>
        <v/>
      </c>
    </row>
    <row r="474" spans="1:8">
      <c r="A474" s="83">
        <f t="shared" si="45"/>
        <v>0</v>
      </c>
      <c r="B474" s="266">
        <f t="shared" si="46"/>
        <v>0</v>
      </c>
      <c r="C474" s="350">
        <f t="shared" si="47"/>
        <v>0</v>
      </c>
      <c r="D474" s="350"/>
      <c r="E474" s="350"/>
      <c r="F474" s="267">
        <f t="shared" si="42"/>
        <v>0</v>
      </c>
      <c r="G474" s="267">
        <f t="shared" si="43"/>
        <v>0</v>
      </c>
      <c r="H474" s="267" t="str">
        <f t="shared" si="44"/>
        <v/>
      </c>
    </row>
    <row r="475" spans="1:8">
      <c r="A475" s="83">
        <f t="shared" si="45"/>
        <v>0</v>
      </c>
      <c r="B475" s="266">
        <f t="shared" si="46"/>
        <v>0</v>
      </c>
      <c r="C475" s="350">
        <f t="shared" si="47"/>
        <v>0</v>
      </c>
      <c r="D475" s="350"/>
      <c r="E475" s="350"/>
      <c r="F475" s="267">
        <f t="shared" si="42"/>
        <v>0</v>
      </c>
      <c r="G475" s="267">
        <f t="shared" si="43"/>
        <v>0</v>
      </c>
      <c r="H475" s="267" t="str">
        <f t="shared" si="44"/>
        <v/>
      </c>
    </row>
    <row r="476" spans="1:8">
      <c r="A476" s="83">
        <f t="shared" si="45"/>
        <v>0</v>
      </c>
      <c r="B476" s="266">
        <f t="shared" si="46"/>
        <v>0</v>
      </c>
      <c r="C476" s="350">
        <f t="shared" si="47"/>
        <v>0</v>
      </c>
      <c r="D476" s="350"/>
      <c r="E476" s="350"/>
      <c r="F476" s="267">
        <f t="shared" si="42"/>
        <v>0</v>
      </c>
      <c r="G476" s="267">
        <f t="shared" si="43"/>
        <v>0</v>
      </c>
      <c r="H476" s="267" t="str">
        <f t="shared" si="44"/>
        <v/>
      </c>
    </row>
    <row r="477" spans="1:8">
      <c r="A477" s="83">
        <f t="shared" si="45"/>
        <v>0</v>
      </c>
      <c r="B477" s="266">
        <f t="shared" si="46"/>
        <v>0</v>
      </c>
      <c r="C477" s="350">
        <f t="shared" si="47"/>
        <v>0</v>
      </c>
      <c r="D477" s="350"/>
      <c r="E477" s="350"/>
      <c r="F477" s="267">
        <f t="shared" si="42"/>
        <v>0</v>
      </c>
      <c r="G477" s="267">
        <f t="shared" si="43"/>
        <v>0</v>
      </c>
      <c r="H477" s="267" t="str">
        <f t="shared" si="44"/>
        <v/>
      </c>
    </row>
    <row r="478" spans="1:8">
      <c r="A478" s="83">
        <f t="shared" si="45"/>
        <v>0</v>
      </c>
      <c r="B478" s="266">
        <f t="shared" si="46"/>
        <v>0</v>
      </c>
      <c r="C478" s="350">
        <f t="shared" si="47"/>
        <v>0</v>
      </c>
      <c r="D478" s="350"/>
      <c r="E478" s="350"/>
      <c r="F478" s="267">
        <f t="shared" si="42"/>
        <v>0</v>
      </c>
      <c r="G478" s="267">
        <f t="shared" si="43"/>
        <v>0</v>
      </c>
      <c r="H478" s="267" t="str">
        <f t="shared" si="44"/>
        <v/>
      </c>
    </row>
    <row r="479" spans="1:8">
      <c r="A479" s="83">
        <f t="shared" si="45"/>
        <v>0</v>
      </c>
      <c r="B479" s="266">
        <f t="shared" si="46"/>
        <v>0</v>
      </c>
      <c r="C479" s="350">
        <f t="shared" si="47"/>
        <v>0</v>
      </c>
      <c r="D479" s="350"/>
      <c r="E479" s="350"/>
      <c r="F479" s="267">
        <f t="shared" si="42"/>
        <v>0</v>
      </c>
      <c r="G479" s="267">
        <f t="shared" si="43"/>
        <v>0</v>
      </c>
      <c r="H479" s="267" t="str">
        <f t="shared" si="44"/>
        <v/>
      </c>
    </row>
    <row r="480" spans="1:8">
      <c r="A480" s="83">
        <f t="shared" si="45"/>
        <v>0</v>
      </c>
      <c r="B480" s="266">
        <f t="shared" si="46"/>
        <v>0</v>
      </c>
      <c r="C480" s="350">
        <f t="shared" si="47"/>
        <v>0</v>
      </c>
      <c r="D480" s="350"/>
      <c r="E480" s="350"/>
      <c r="F480" s="267">
        <f t="shared" si="42"/>
        <v>0</v>
      </c>
      <c r="G480" s="267">
        <f t="shared" si="43"/>
        <v>0</v>
      </c>
      <c r="H480" s="267" t="str">
        <f t="shared" si="44"/>
        <v/>
      </c>
    </row>
    <row r="481" spans="1:8">
      <c r="A481" s="83">
        <f t="shared" si="45"/>
        <v>0</v>
      </c>
      <c r="B481" s="266">
        <f t="shared" si="46"/>
        <v>0</v>
      </c>
      <c r="C481" s="350">
        <f t="shared" si="47"/>
        <v>0</v>
      </c>
      <c r="D481" s="350"/>
      <c r="E481" s="350"/>
      <c r="F481" s="267">
        <f t="shared" si="42"/>
        <v>0</v>
      </c>
      <c r="G481" s="267">
        <f t="shared" si="43"/>
        <v>0</v>
      </c>
      <c r="H481" s="267" t="str">
        <f t="shared" si="44"/>
        <v/>
      </c>
    </row>
    <row r="482" spans="1:8">
      <c r="A482" s="83">
        <f t="shared" si="45"/>
        <v>0</v>
      </c>
      <c r="B482" s="266">
        <f t="shared" si="46"/>
        <v>0</v>
      </c>
      <c r="C482" s="350">
        <f t="shared" si="47"/>
        <v>0</v>
      </c>
      <c r="D482" s="350"/>
      <c r="E482" s="350"/>
      <c r="F482" s="267">
        <f t="shared" si="42"/>
        <v>0</v>
      </c>
      <c r="G482" s="267">
        <f t="shared" si="43"/>
        <v>0</v>
      </c>
      <c r="H482" s="267" t="str">
        <f t="shared" si="44"/>
        <v/>
      </c>
    </row>
    <row r="483" spans="1:8">
      <c r="A483" s="83">
        <f t="shared" si="45"/>
        <v>0</v>
      </c>
      <c r="B483" s="266">
        <f t="shared" si="46"/>
        <v>0</v>
      </c>
      <c r="C483" s="350">
        <f t="shared" si="47"/>
        <v>0</v>
      </c>
      <c r="D483" s="350"/>
      <c r="E483" s="350"/>
      <c r="F483" s="267">
        <f t="shared" si="42"/>
        <v>0</v>
      </c>
      <c r="G483" s="267">
        <f t="shared" si="43"/>
        <v>0</v>
      </c>
      <c r="H483" s="267" t="str">
        <f t="shared" si="44"/>
        <v/>
      </c>
    </row>
    <row r="484" spans="1:8">
      <c r="A484" s="83">
        <f t="shared" si="45"/>
        <v>0</v>
      </c>
      <c r="B484" s="266">
        <f t="shared" si="46"/>
        <v>0</v>
      </c>
      <c r="C484" s="350">
        <f t="shared" si="47"/>
        <v>0</v>
      </c>
      <c r="D484" s="350"/>
      <c r="E484" s="350"/>
      <c r="F484" s="267">
        <f t="shared" si="42"/>
        <v>0</v>
      </c>
      <c r="G484" s="267">
        <f t="shared" si="43"/>
        <v>0</v>
      </c>
      <c r="H484" s="267" t="str">
        <f t="shared" si="44"/>
        <v/>
      </c>
    </row>
    <row r="485" spans="1:8">
      <c r="A485" s="83">
        <f t="shared" si="45"/>
        <v>0</v>
      </c>
      <c r="B485" s="266">
        <f t="shared" si="46"/>
        <v>0</v>
      </c>
      <c r="C485" s="350">
        <f t="shared" si="47"/>
        <v>0</v>
      </c>
      <c r="D485" s="350"/>
      <c r="E485" s="350"/>
      <c r="F485" s="267">
        <f t="shared" si="42"/>
        <v>0</v>
      </c>
      <c r="G485" s="267">
        <f t="shared" si="43"/>
        <v>0</v>
      </c>
      <c r="H485" s="267" t="str">
        <f t="shared" si="44"/>
        <v/>
      </c>
    </row>
    <row r="486" spans="1:8">
      <c r="A486" s="83">
        <f t="shared" si="45"/>
        <v>0</v>
      </c>
      <c r="B486" s="266">
        <f t="shared" si="46"/>
        <v>0</v>
      </c>
      <c r="C486" s="350">
        <f t="shared" si="47"/>
        <v>0</v>
      </c>
      <c r="D486" s="350"/>
      <c r="E486" s="350"/>
      <c r="F486" s="267">
        <f t="shared" si="42"/>
        <v>0</v>
      </c>
      <c r="G486" s="267">
        <f t="shared" si="43"/>
        <v>0</v>
      </c>
      <c r="H486" s="267" t="str">
        <f t="shared" si="44"/>
        <v/>
      </c>
    </row>
    <row r="487" spans="1:8">
      <c r="A487" s="83">
        <f t="shared" si="45"/>
        <v>0</v>
      </c>
      <c r="B487" s="266">
        <f t="shared" si="46"/>
        <v>0</v>
      </c>
      <c r="C487" s="350">
        <f t="shared" si="47"/>
        <v>0</v>
      </c>
      <c r="D487" s="350"/>
      <c r="E487" s="350"/>
      <c r="F487" s="267">
        <f t="shared" si="42"/>
        <v>0</v>
      </c>
      <c r="G487" s="267">
        <f t="shared" si="43"/>
        <v>0</v>
      </c>
      <c r="H487" s="267" t="str">
        <f t="shared" si="44"/>
        <v/>
      </c>
    </row>
    <row r="488" spans="1:8">
      <c r="A488" s="83">
        <f t="shared" si="45"/>
        <v>0</v>
      </c>
      <c r="B488" s="266">
        <f t="shared" si="46"/>
        <v>0</v>
      </c>
      <c r="C488" s="350">
        <f t="shared" si="47"/>
        <v>0</v>
      </c>
      <c r="D488" s="350"/>
      <c r="E488" s="350"/>
      <c r="F488" s="267">
        <f t="shared" si="42"/>
        <v>0</v>
      </c>
      <c r="G488" s="267">
        <f t="shared" si="43"/>
        <v>0</v>
      </c>
      <c r="H488" s="267" t="str">
        <f t="shared" si="44"/>
        <v/>
      </c>
    </row>
    <row r="489" spans="1:8">
      <c r="A489" s="83">
        <f t="shared" si="45"/>
        <v>0</v>
      </c>
      <c r="B489" s="266">
        <f t="shared" si="46"/>
        <v>0</v>
      </c>
      <c r="C489" s="350">
        <f t="shared" si="47"/>
        <v>0</v>
      </c>
      <c r="D489" s="350"/>
      <c r="E489" s="350"/>
      <c r="F489" s="267">
        <f t="shared" si="42"/>
        <v>0</v>
      </c>
      <c r="G489" s="267">
        <f t="shared" si="43"/>
        <v>0</v>
      </c>
      <c r="H489" s="267" t="str">
        <f t="shared" si="44"/>
        <v/>
      </c>
    </row>
    <row r="490" spans="1:8">
      <c r="A490" s="83">
        <f t="shared" si="45"/>
        <v>0</v>
      </c>
      <c r="B490" s="266">
        <f t="shared" si="46"/>
        <v>0</v>
      </c>
      <c r="C490" s="350">
        <f t="shared" si="47"/>
        <v>0</v>
      </c>
      <c r="D490" s="350"/>
      <c r="E490" s="350"/>
      <c r="F490" s="267">
        <f t="shared" si="42"/>
        <v>0</v>
      </c>
      <c r="G490" s="267">
        <f t="shared" si="43"/>
        <v>0</v>
      </c>
      <c r="H490" s="267" t="str">
        <f t="shared" si="44"/>
        <v/>
      </c>
    </row>
    <row r="491" spans="1:8">
      <c r="A491" s="83">
        <f t="shared" si="45"/>
        <v>0</v>
      </c>
      <c r="B491" s="266">
        <f t="shared" si="46"/>
        <v>0</v>
      </c>
      <c r="C491" s="350">
        <f t="shared" si="47"/>
        <v>0</v>
      </c>
      <c r="D491" s="350"/>
      <c r="E491" s="350"/>
      <c r="F491" s="267">
        <f t="shared" si="42"/>
        <v>0</v>
      </c>
      <c r="G491" s="267">
        <f t="shared" si="43"/>
        <v>0</v>
      </c>
      <c r="H491" s="267" t="str">
        <f t="shared" si="44"/>
        <v/>
      </c>
    </row>
    <row r="492" spans="1:8">
      <c r="A492" s="83">
        <f t="shared" si="45"/>
        <v>0</v>
      </c>
      <c r="B492" s="266">
        <f t="shared" si="46"/>
        <v>0</v>
      </c>
      <c r="C492" s="350">
        <f t="shared" si="47"/>
        <v>0</v>
      </c>
      <c r="D492" s="350"/>
      <c r="E492" s="350"/>
      <c r="F492" s="267">
        <f t="shared" si="42"/>
        <v>0</v>
      </c>
      <c r="G492" s="267">
        <f t="shared" si="43"/>
        <v>0</v>
      </c>
      <c r="H492" s="267" t="str">
        <f t="shared" si="44"/>
        <v/>
      </c>
    </row>
    <row r="493" spans="1:8">
      <c r="A493" s="83">
        <f t="shared" si="45"/>
        <v>0</v>
      </c>
      <c r="B493" s="266">
        <f t="shared" si="46"/>
        <v>0</v>
      </c>
      <c r="C493" s="350">
        <f t="shared" si="47"/>
        <v>0</v>
      </c>
      <c r="D493" s="350"/>
      <c r="E493" s="350"/>
      <c r="F493" s="267">
        <f t="shared" si="42"/>
        <v>0</v>
      </c>
      <c r="G493" s="267">
        <f t="shared" si="43"/>
        <v>0</v>
      </c>
      <c r="H493" s="267" t="str">
        <f t="shared" si="44"/>
        <v/>
      </c>
    </row>
    <row r="494" spans="1:8">
      <c r="A494" s="83">
        <f t="shared" si="45"/>
        <v>0</v>
      </c>
      <c r="B494" s="266">
        <f t="shared" si="46"/>
        <v>0</v>
      </c>
      <c r="C494" s="350">
        <f t="shared" si="47"/>
        <v>0</v>
      </c>
      <c r="D494" s="350"/>
      <c r="E494" s="350"/>
      <c r="F494" s="267">
        <f t="shared" si="42"/>
        <v>0</v>
      </c>
      <c r="G494" s="267">
        <f t="shared" si="43"/>
        <v>0</v>
      </c>
      <c r="H494" s="267" t="str">
        <f t="shared" si="44"/>
        <v/>
      </c>
    </row>
    <row r="495" spans="1:8">
      <c r="A495" s="83">
        <f t="shared" si="45"/>
        <v>0</v>
      </c>
      <c r="B495" s="266">
        <f t="shared" si="46"/>
        <v>0</v>
      </c>
      <c r="C495" s="350">
        <f t="shared" si="47"/>
        <v>0</v>
      </c>
      <c r="D495" s="350"/>
      <c r="E495" s="350"/>
      <c r="F495" s="267">
        <f t="shared" si="42"/>
        <v>0</v>
      </c>
      <c r="G495" s="267">
        <f t="shared" si="43"/>
        <v>0</v>
      </c>
      <c r="H495" s="267" t="str">
        <f t="shared" si="44"/>
        <v/>
      </c>
    </row>
    <row r="496" spans="1:8">
      <c r="A496" s="83">
        <f t="shared" si="45"/>
        <v>0</v>
      </c>
      <c r="B496" s="266">
        <f t="shared" si="46"/>
        <v>0</v>
      </c>
      <c r="C496" s="350">
        <f t="shared" si="47"/>
        <v>0</v>
      </c>
      <c r="D496" s="350"/>
      <c r="E496" s="350"/>
      <c r="F496" s="267">
        <f t="shared" si="42"/>
        <v>0</v>
      </c>
      <c r="G496" s="267">
        <f t="shared" si="43"/>
        <v>0</v>
      </c>
      <c r="H496" s="267" t="str">
        <f t="shared" si="44"/>
        <v/>
      </c>
    </row>
    <row r="497" spans="1:8">
      <c r="A497" s="83">
        <f t="shared" si="45"/>
        <v>0</v>
      </c>
      <c r="B497" s="266">
        <f t="shared" si="46"/>
        <v>0</v>
      </c>
      <c r="C497" s="350">
        <f t="shared" si="47"/>
        <v>0</v>
      </c>
      <c r="D497" s="350"/>
      <c r="E497" s="350"/>
      <c r="F497" s="267">
        <f t="shared" si="42"/>
        <v>0</v>
      </c>
      <c r="G497" s="267">
        <f t="shared" si="43"/>
        <v>0</v>
      </c>
      <c r="H497" s="267" t="str">
        <f t="shared" si="44"/>
        <v/>
      </c>
    </row>
    <row r="498" spans="1:8">
      <c r="A498" s="83">
        <f t="shared" si="45"/>
        <v>0</v>
      </c>
      <c r="B498" s="266">
        <f t="shared" si="46"/>
        <v>0</v>
      </c>
      <c r="C498" s="350">
        <f t="shared" si="47"/>
        <v>0</v>
      </c>
      <c r="D498" s="350"/>
      <c r="E498" s="350"/>
      <c r="F498" s="267">
        <f t="shared" si="42"/>
        <v>0</v>
      </c>
      <c r="G498" s="267">
        <f t="shared" si="43"/>
        <v>0</v>
      </c>
      <c r="H498" s="267" t="str">
        <f t="shared" si="44"/>
        <v/>
      </c>
    </row>
    <row r="499" spans="1:8">
      <c r="A499" s="83">
        <f t="shared" si="45"/>
        <v>0</v>
      </c>
      <c r="B499" s="266">
        <f t="shared" si="46"/>
        <v>0</v>
      </c>
      <c r="C499" s="350">
        <f t="shared" si="47"/>
        <v>0</v>
      </c>
      <c r="D499" s="350"/>
      <c r="E499" s="350"/>
      <c r="F499" s="267">
        <f t="shared" si="42"/>
        <v>0</v>
      </c>
      <c r="G499" s="267">
        <f t="shared" si="43"/>
        <v>0</v>
      </c>
      <c r="H499" s="267" t="str">
        <f t="shared" si="44"/>
        <v/>
      </c>
    </row>
    <row r="500" spans="1:8">
      <c r="A500" s="83">
        <f t="shared" si="45"/>
        <v>0</v>
      </c>
      <c r="B500" s="266">
        <f t="shared" si="46"/>
        <v>0</v>
      </c>
      <c r="C500" s="350">
        <f t="shared" si="47"/>
        <v>0</v>
      </c>
      <c r="D500" s="350"/>
      <c r="E500" s="350"/>
      <c r="F500" s="267">
        <f t="shared" si="42"/>
        <v>0</v>
      </c>
      <c r="G500" s="267">
        <f t="shared" si="43"/>
        <v>0</v>
      </c>
      <c r="H500" s="267" t="str">
        <f t="shared" si="44"/>
        <v/>
      </c>
    </row>
    <row r="501" spans="1:8">
      <c r="A501" s="83">
        <f t="shared" si="45"/>
        <v>0</v>
      </c>
      <c r="B501" s="266">
        <f t="shared" si="46"/>
        <v>0</v>
      </c>
      <c r="C501" s="350">
        <f t="shared" si="47"/>
        <v>0</v>
      </c>
      <c r="D501" s="350"/>
      <c r="E501" s="350"/>
      <c r="F501" s="267">
        <f t="shared" si="42"/>
        <v>0</v>
      </c>
      <c r="G501" s="267">
        <f t="shared" si="43"/>
        <v>0</v>
      </c>
      <c r="H501" s="267" t="str">
        <f t="shared" si="44"/>
        <v/>
      </c>
    </row>
    <row r="502" spans="1:8">
      <c r="A502" s="83">
        <f t="shared" si="45"/>
        <v>0</v>
      </c>
      <c r="B502" s="266">
        <f t="shared" si="46"/>
        <v>0</v>
      </c>
      <c r="C502" s="350">
        <f t="shared" si="47"/>
        <v>0</v>
      </c>
      <c r="D502" s="350"/>
      <c r="E502" s="350"/>
      <c r="F502" s="267">
        <f t="shared" si="42"/>
        <v>0</v>
      </c>
      <c r="G502" s="267">
        <f t="shared" si="43"/>
        <v>0</v>
      </c>
      <c r="H502" s="267" t="str">
        <f t="shared" si="44"/>
        <v/>
      </c>
    </row>
    <row r="503" spans="1:8">
      <c r="A503" s="83">
        <f t="shared" si="45"/>
        <v>0</v>
      </c>
      <c r="B503" s="266">
        <f t="shared" si="46"/>
        <v>0</v>
      </c>
      <c r="C503" s="350">
        <f t="shared" si="47"/>
        <v>0</v>
      </c>
      <c r="D503" s="350"/>
      <c r="E503" s="350"/>
      <c r="F503" s="267">
        <f t="shared" si="42"/>
        <v>0</v>
      </c>
      <c r="G503" s="267">
        <f t="shared" si="43"/>
        <v>0</v>
      </c>
      <c r="H503" s="267" t="str">
        <f t="shared" si="44"/>
        <v/>
      </c>
    </row>
    <row r="504" spans="1:8">
      <c r="A504" s="83">
        <f t="shared" si="45"/>
        <v>0</v>
      </c>
      <c r="B504" s="266">
        <f t="shared" si="46"/>
        <v>0</v>
      </c>
      <c r="C504" s="350">
        <f t="shared" si="47"/>
        <v>0</v>
      </c>
      <c r="D504" s="350"/>
      <c r="E504" s="350"/>
      <c r="F504" s="267">
        <f t="shared" si="42"/>
        <v>0</v>
      </c>
      <c r="G504" s="267">
        <f t="shared" si="43"/>
        <v>0</v>
      </c>
      <c r="H504" s="267" t="str">
        <f t="shared" si="44"/>
        <v/>
      </c>
    </row>
    <row r="505" spans="1:8">
      <c r="A505" s="83">
        <f t="shared" si="45"/>
        <v>0</v>
      </c>
      <c r="B505" s="266">
        <f t="shared" si="46"/>
        <v>0</v>
      </c>
      <c r="C505" s="350">
        <f t="shared" si="47"/>
        <v>0</v>
      </c>
      <c r="D505" s="350"/>
      <c r="E505" s="350"/>
      <c r="F505" s="267">
        <f t="shared" si="42"/>
        <v>0</v>
      </c>
      <c r="G505" s="267">
        <f t="shared" si="43"/>
        <v>0</v>
      </c>
      <c r="H505" s="267" t="str">
        <f t="shared" si="44"/>
        <v/>
      </c>
    </row>
    <row r="506" spans="1:8">
      <c r="A506" s="83">
        <f t="shared" si="45"/>
        <v>0</v>
      </c>
      <c r="B506" s="266">
        <f t="shared" si="46"/>
        <v>0</v>
      </c>
      <c r="C506" s="350">
        <f t="shared" si="47"/>
        <v>0</v>
      </c>
      <c r="D506" s="350"/>
      <c r="E506" s="350"/>
      <c r="F506" s="267">
        <f t="shared" si="42"/>
        <v>0</v>
      </c>
      <c r="G506" s="267">
        <f t="shared" si="43"/>
        <v>0</v>
      </c>
      <c r="H506" s="267" t="str">
        <f t="shared" si="44"/>
        <v/>
      </c>
    </row>
    <row r="507" spans="1:8">
      <c r="A507" s="83">
        <f t="shared" si="45"/>
        <v>0</v>
      </c>
      <c r="B507" s="266">
        <f t="shared" si="46"/>
        <v>0</v>
      </c>
      <c r="C507" s="350">
        <f t="shared" si="47"/>
        <v>0</v>
      </c>
      <c r="D507" s="350"/>
      <c r="E507" s="350"/>
      <c r="F507" s="267">
        <f t="shared" si="42"/>
        <v>0</v>
      </c>
      <c r="G507" s="267">
        <f t="shared" si="43"/>
        <v>0</v>
      </c>
      <c r="H507" s="267" t="str">
        <f t="shared" si="44"/>
        <v/>
      </c>
    </row>
    <row r="508" spans="1:8">
      <c r="A508" s="83">
        <f t="shared" si="45"/>
        <v>0</v>
      </c>
      <c r="B508" s="266">
        <f t="shared" si="46"/>
        <v>0</v>
      </c>
      <c r="C508" s="350">
        <f t="shared" si="47"/>
        <v>0</v>
      </c>
      <c r="D508" s="350"/>
      <c r="E508" s="350"/>
      <c r="F508" s="267">
        <f t="shared" si="42"/>
        <v>0</v>
      </c>
      <c r="G508" s="267">
        <f t="shared" si="43"/>
        <v>0</v>
      </c>
      <c r="H508" s="267" t="str">
        <f t="shared" ref="H508:H514" si="48">IF(A508=0,"",IF(DC="借",H507+F508-G508,H507+G508-F508))</f>
        <v/>
      </c>
    </row>
    <row r="509" spans="1:8">
      <c r="A509" s="83">
        <f t="shared" si="45"/>
        <v>0</v>
      </c>
      <c r="B509" s="266">
        <f t="shared" si="46"/>
        <v>0</v>
      </c>
      <c r="C509" s="350">
        <f t="shared" si="47"/>
        <v>0</v>
      </c>
      <c r="D509" s="350"/>
      <c r="E509" s="350"/>
      <c r="F509" s="267">
        <f t="shared" si="42"/>
        <v>0</v>
      </c>
      <c r="G509" s="267">
        <f t="shared" si="43"/>
        <v>0</v>
      </c>
      <c r="H509" s="267" t="str">
        <f t="shared" si="48"/>
        <v/>
      </c>
    </row>
    <row r="510" spans="1:8">
      <c r="A510" s="83">
        <f t="shared" si="45"/>
        <v>0</v>
      </c>
      <c r="B510" s="266">
        <f t="shared" si="46"/>
        <v>0</v>
      </c>
      <c r="C510" s="350">
        <f t="shared" si="47"/>
        <v>0</v>
      </c>
      <c r="D510" s="350"/>
      <c r="E510" s="350"/>
      <c r="F510" s="267">
        <f t="shared" si="42"/>
        <v>0</v>
      </c>
      <c r="G510" s="267">
        <f t="shared" si="43"/>
        <v>0</v>
      </c>
      <c r="H510" s="267" t="str">
        <f t="shared" si="48"/>
        <v/>
      </c>
    </row>
    <row r="511" spans="1:8">
      <c r="A511" s="83">
        <f t="shared" si="45"/>
        <v>0</v>
      </c>
      <c r="B511" s="266">
        <f t="shared" si="46"/>
        <v>0</v>
      </c>
      <c r="C511" s="350">
        <f t="shared" si="47"/>
        <v>0</v>
      </c>
      <c r="D511" s="350"/>
      <c r="E511" s="350"/>
      <c r="F511" s="267">
        <f t="shared" si="42"/>
        <v>0</v>
      </c>
      <c r="G511" s="267">
        <f t="shared" si="43"/>
        <v>0</v>
      </c>
      <c r="H511" s="267" t="str">
        <f t="shared" si="48"/>
        <v/>
      </c>
    </row>
    <row r="512" spans="1:8">
      <c r="A512" s="83">
        <f t="shared" si="45"/>
        <v>0</v>
      </c>
      <c r="B512" s="266">
        <f t="shared" si="46"/>
        <v>0</v>
      </c>
      <c r="C512" s="350">
        <f t="shared" si="47"/>
        <v>0</v>
      </c>
      <c r="D512" s="350"/>
      <c r="E512" s="350"/>
      <c r="F512" s="267">
        <f t="shared" si="42"/>
        <v>0</v>
      </c>
      <c r="G512" s="267">
        <f t="shared" si="43"/>
        <v>0</v>
      </c>
      <c r="H512" s="267" t="str">
        <f t="shared" si="48"/>
        <v/>
      </c>
    </row>
    <row r="513" spans="1:8">
      <c r="A513" s="83">
        <f t="shared" si="45"/>
        <v>0</v>
      </c>
      <c r="B513" s="266">
        <f t="shared" si="46"/>
        <v>0</v>
      </c>
      <c r="C513" s="350">
        <f t="shared" si="47"/>
        <v>0</v>
      </c>
      <c r="D513" s="350"/>
      <c r="E513" s="350"/>
      <c r="F513" s="267">
        <f t="shared" si="42"/>
        <v>0</v>
      </c>
      <c r="G513" s="267">
        <f t="shared" si="43"/>
        <v>0</v>
      </c>
      <c r="H513" s="267" t="str">
        <f t="shared" si="48"/>
        <v/>
      </c>
    </row>
    <row r="514" spans="1:8">
      <c r="A514" s="83">
        <f t="shared" si="45"/>
        <v>0</v>
      </c>
      <c r="B514" s="266">
        <f t="shared" si="46"/>
        <v>0</v>
      </c>
      <c r="C514" s="350">
        <f t="shared" si="47"/>
        <v>0</v>
      </c>
      <c r="D514" s="350"/>
      <c r="E514" s="350"/>
      <c r="F514" s="267">
        <f t="shared" si="42"/>
        <v>0</v>
      </c>
      <c r="G514" s="267">
        <f t="shared" si="43"/>
        <v>0</v>
      </c>
      <c r="H514" s="267"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K3:K4">
    <cfRule type="expression" dxfId="22" priority="27">
      <formula>$K$2=16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K3:K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6350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c r="A1" s="227" t="str">
        <f ca="1">日記簿!E1</f>
        <v/>
      </c>
      <c r="C1" s="242"/>
      <c r="D1" s="243" t="s">
        <v>144</v>
      </c>
      <c r="E1" s="244">
        <f>IF(F3=0,0,MATCH(F3,傳票編號,0))</f>
        <v>8</v>
      </c>
      <c r="F1" s="243" t="s">
        <v>145</v>
      </c>
      <c r="G1" s="244">
        <f>IF(F3=0,0,COUNTIF(傳票編號,F3))</f>
        <v>2</v>
      </c>
      <c r="H1" s="245"/>
      <c r="I1" s="245"/>
    </row>
    <row r="2" spans="1:9" ht="19.5">
      <c r="B2" s="5"/>
      <c r="C2" s="33"/>
      <c r="D2" s="80" t="str">
        <f>公司名稱</f>
        <v>OO有限公司</v>
      </c>
    </row>
    <row r="3" spans="1:9" ht="19.5">
      <c r="B3" s="5"/>
      <c r="C3" s="5"/>
      <c r="D3" s="299" t="s">
        <v>8</v>
      </c>
      <c r="E3" s="34" t="s">
        <v>11</v>
      </c>
      <c r="F3" s="150" t="s">
        <v>490</v>
      </c>
      <c r="H3" s="107"/>
    </row>
    <row r="4" spans="1:9" ht="19.5">
      <c r="B4" s="355" t="str">
        <f ca="1">IF(F3=0,"",INDIRECT(ADDRESS(E1,7,1,1,"日記簿")))</f>
        <v>創立</v>
      </c>
      <c r="C4" s="355"/>
      <c r="D4" s="300">
        <f ca="1">IF(F3=0,"",INDIRECT(ADDRESS(E1,4,1,1,"日記簿")))</f>
        <v>44378</v>
      </c>
      <c r="E4" s="187"/>
      <c r="F4" s="187"/>
      <c r="G4" s="51"/>
    </row>
    <row r="5" spans="1:9" ht="5.15" customHeight="1" thickBot="1">
      <c r="B5" s="35"/>
      <c r="C5" s="36"/>
    </row>
    <row r="6" spans="1:9" ht="25" customHeight="1" thickBot="1">
      <c r="B6" s="199" t="s">
        <v>262</v>
      </c>
      <c r="C6" s="200" t="s">
        <v>263</v>
      </c>
      <c r="D6" s="201" t="s">
        <v>10</v>
      </c>
      <c r="E6" s="202" t="s">
        <v>3</v>
      </c>
      <c r="F6" s="203" t="s">
        <v>4</v>
      </c>
    </row>
    <row r="7" spans="1:9" ht="25" customHeight="1">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c r="B8" s="194">
        <f t="shared" ca="1" si="0"/>
        <v>3110</v>
      </c>
      <c r="C8" s="195" t="str">
        <f t="shared" ca="1" si="1"/>
        <v>實收資本</v>
      </c>
      <c r="D8" s="196" t="str">
        <f t="shared" ca="1" si="2"/>
        <v>創立</v>
      </c>
      <c r="E8" s="197">
        <f t="shared" ca="1" si="3"/>
        <v>0</v>
      </c>
      <c r="F8" s="198">
        <f t="shared" ca="1" si="4"/>
        <v>1000000</v>
      </c>
    </row>
    <row r="9" spans="1:9" ht="25" customHeight="1">
      <c r="B9" s="194">
        <f t="shared" ca="1" si="0"/>
        <v>0</v>
      </c>
      <c r="C9" s="195">
        <f t="shared" ca="1" si="1"/>
        <v>0</v>
      </c>
      <c r="D9" s="196">
        <f t="shared" ca="1" si="2"/>
        <v>0</v>
      </c>
      <c r="E9" s="197" t="str">
        <f t="shared" ca="1" si="3"/>
        <v/>
      </c>
      <c r="F9" s="198" t="str">
        <f t="shared" ca="1" si="4"/>
        <v/>
      </c>
    </row>
    <row r="10" spans="1:9" ht="25" customHeight="1">
      <c r="B10" s="194">
        <f t="shared" ca="1" si="0"/>
        <v>0</v>
      </c>
      <c r="C10" s="195">
        <f t="shared" ca="1" si="1"/>
        <v>0</v>
      </c>
      <c r="D10" s="196">
        <f t="shared" ca="1" si="2"/>
        <v>0</v>
      </c>
      <c r="E10" s="197" t="str">
        <f t="shared" ca="1" si="3"/>
        <v/>
      </c>
      <c r="F10" s="198" t="str">
        <f t="shared" ca="1" si="4"/>
        <v/>
      </c>
    </row>
    <row r="11" spans="1:9" ht="25" customHeight="1">
      <c r="B11" s="194">
        <f t="shared" ca="1" si="0"/>
        <v>0</v>
      </c>
      <c r="C11" s="195">
        <f t="shared" ca="1" si="1"/>
        <v>0</v>
      </c>
      <c r="D11" s="196">
        <f t="shared" ca="1" si="2"/>
        <v>0</v>
      </c>
      <c r="E11" s="197" t="str">
        <f t="shared" ca="1" si="3"/>
        <v/>
      </c>
      <c r="F11" s="198" t="str">
        <f t="shared" ca="1" si="4"/>
        <v/>
      </c>
    </row>
    <row r="12" spans="1:9" ht="25" customHeight="1">
      <c r="B12" s="194">
        <f t="shared" ca="1" si="0"/>
        <v>0</v>
      </c>
      <c r="C12" s="195">
        <f t="shared" ca="1" si="1"/>
        <v>0</v>
      </c>
      <c r="D12" s="196">
        <f t="shared" ca="1" si="2"/>
        <v>0</v>
      </c>
      <c r="E12" s="197" t="str">
        <f t="shared" ca="1" si="3"/>
        <v/>
      </c>
      <c r="F12" s="198" t="str">
        <f t="shared" ca="1" si="4"/>
        <v/>
      </c>
    </row>
    <row r="13" spans="1:9" ht="25" customHeight="1">
      <c r="B13" s="194">
        <f t="shared" ca="1" si="0"/>
        <v>0</v>
      </c>
      <c r="C13" s="195">
        <f t="shared" ca="1" si="1"/>
        <v>0</v>
      </c>
      <c r="D13" s="196">
        <f t="shared" ca="1" si="2"/>
        <v>0</v>
      </c>
      <c r="E13" s="197" t="str">
        <f t="shared" ca="1" si="3"/>
        <v/>
      </c>
      <c r="F13" s="198" t="str">
        <f t="shared" ca="1" si="4"/>
        <v/>
      </c>
    </row>
    <row r="14" spans="1:9" ht="25" customHeight="1">
      <c r="B14" s="194">
        <f t="shared" ca="1" si="0"/>
        <v>0</v>
      </c>
      <c r="C14" s="195">
        <f t="shared" ca="1" si="1"/>
        <v>0</v>
      </c>
      <c r="D14" s="196">
        <f t="shared" ca="1" si="2"/>
        <v>0</v>
      </c>
      <c r="E14" s="197" t="str">
        <f t="shared" ca="1" si="3"/>
        <v/>
      </c>
      <c r="F14" s="198" t="str">
        <f t="shared" ca="1" si="4"/>
        <v/>
      </c>
    </row>
    <row r="15" spans="1:9" ht="25" customHeight="1">
      <c r="B15" s="194">
        <f t="shared" ca="1" si="0"/>
        <v>0</v>
      </c>
      <c r="C15" s="195">
        <f t="shared" ca="1" si="1"/>
        <v>0</v>
      </c>
      <c r="D15" s="196">
        <f t="shared" ca="1" si="2"/>
        <v>0</v>
      </c>
      <c r="E15" s="197" t="str">
        <f t="shared" ca="1" si="3"/>
        <v/>
      </c>
      <c r="F15" s="198" t="str">
        <f t="shared" ca="1" si="4"/>
        <v/>
      </c>
    </row>
    <row r="16" spans="1:9" ht="25" customHeight="1">
      <c r="B16" s="194">
        <f t="shared" ca="1" si="0"/>
        <v>0</v>
      </c>
      <c r="C16" s="195">
        <f t="shared" ca="1" si="1"/>
        <v>0</v>
      </c>
      <c r="D16" s="196">
        <f t="shared" ca="1" si="2"/>
        <v>0</v>
      </c>
      <c r="E16" s="197" t="str">
        <f t="shared" ca="1" si="3"/>
        <v/>
      </c>
      <c r="F16" s="198" t="str">
        <f t="shared" ca="1" si="4"/>
        <v/>
      </c>
    </row>
    <row r="17" spans="2:6" ht="25" customHeight="1">
      <c r="B17" s="194">
        <f t="shared" ca="1" si="0"/>
        <v>0</v>
      </c>
      <c r="C17" s="195">
        <f t="shared" ca="1" si="1"/>
        <v>0</v>
      </c>
      <c r="D17" s="196">
        <f t="shared" ca="1" si="2"/>
        <v>0</v>
      </c>
      <c r="E17" s="197" t="str">
        <f t="shared" ca="1" si="3"/>
        <v/>
      </c>
      <c r="F17" s="198" t="str">
        <f t="shared" ca="1" si="4"/>
        <v/>
      </c>
    </row>
    <row r="18" spans="2:6" ht="25" customHeight="1" thickBot="1">
      <c r="B18" s="194">
        <f t="shared" ca="1" si="0"/>
        <v>0</v>
      </c>
      <c r="C18" s="195">
        <f t="shared" ca="1" si="1"/>
        <v>0</v>
      </c>
      <c r="D18" s="196">
        <f t="shared" ca="1" si="2"/>
        <v>0</v>
      </c>
      <c r="E18" s="197" t="str">
        <f t="shared" ca="1" si="3"/>
        <v/>
      </c>
      <c r="F18" s="198" t="str">
        <f t="shared" ca="1" si="4"/>
        <v/>
      </c>
    </row>
    <row r="19" spans="2:6" ht="25" hidden="1" customHeight="1">
      <c r="B19" s="194">
        <f t="shared" ca="1" si="0"/>
        <v>0</v>
      </c>
      <c r="C19" s="195">
        <f t="shared" ca="1" si="1"/>
        <v>0</v>
      </c>
      <c r="D19" s="196">
        <f t="shared" ca="1" si="2"/>
        <v>0</v>
      </c>
      <c r="E19" s="197" t="str">
        <f t="shared" ca="1" si="3"/>
        <v/>
      </c>
      <c r="F19" s="198" t="str">
        <f t="shared" ca="1" si="4"/>
        <v/>
      </c>
    </row>
    <row r="20" spans="2:6" ht="25" hidden="1" customHeight="1">
      <c r="B20" s="194">
        <f t="shared" ca="1" si="0"/>
        <v>0</v>
      </c>
      <c r="C20" s="195">
        <f t="shared" ca="1" si="1"/>
        <v>0</v>
      </c>
      <c r="D20" s="196">
        <f t="shared" ca="1" si="2"/>
        <v>0</v>
      </c>
      <c r="E20" s="197" t="str">
        <f t="shared" ca="1" si="3"/>
        <v/>
      </c>
      <c r="F20" s="198" t="str">
        <f t="shared" ca="1" si="4"/>
        <v/>
      </c>
    </row>
    <row r="21" spans="2:6" ht="25" hidden="1" customHeight="1" thickBot="1">
      <c r="B21" s="194">
        <f t="shared" ca="1" si="0"/>
        <v>0</v>
      </c>
      <c r="C21" s="195">
        <f t="shared" ca="1" si="1"/>
        <v>0</v>
      </c>
      <c r="D21" s="196">
        <f t="shared" ca="1" si="2"/>
        <v>0</v>
      </c>
      <c r="E21" s="197" t="str">
        <f t="shared" ca="1" si="3"/>
        <v/>
      </c>
      <c r="F21" s="198" t="str">
        <f t="shared" ca="1" si="4"/>
        <v/>
      </c>
    </row>
    <row r="22" spans="2:6" ht="25" hidden="1" customHeight="1">
      <c r="B22" s="194">
        <f t="shared" ca="1" si="0"/>
        <v>0</v>
      </c>
      <c r="C22" s="195">
        <f t="shared" ca="1" si="1"/>
        <v>0</v>
      </c>
      <c r="D22" s="196">
        <f t="shared" ca="1" si="2"/>
        <v>0</v>
      </c>
      <c r="E22" s="197" t="str">
        <f t="shared" ca="1" si="3"/>
        <v/>
      </c>
      <c r="F22" s="198" t="str">
        <f t="shared" ca="1" si="4"/>
        <v/>
      </c>
    </row>
    <row r="23" spans="2:6" ht="25" hidden="1" customHeight="1">
      <c r="B23" s="194">
        <f t="shared" ca="1" si="0"/>
        <v>0</v>
      </c>
      <c r="C23" s="195">
        <f t="shared" ca="1" si="1"/>
        <v>0</v>
      </c>
      <c r="D23" s="196">
        <f t="shared" ca="1" si="2"/>
        <v>0</v>
      </c>
      <c r="E23" s="197" t="str">
        <f t="shared" ca="1" si="3"/>
        <v/>
      </c>
      <c r="F23" s="198" t="str">
        <f t="shared" ca="1" si="4"/>
        <v/>
      </c>
    </row>
    <row r="24" spans="2:6" ht="25" hidden="1" customHeight="1">
      <c r="B24" s="194">
        <f t="shared" ca="1" si="0"/>
        <v>0</v>
      </c>
      <c r="C24" s="195">
        <f t="shared" ca="1" si="1"/>
        <v>0</v>
      </c>
      <c r="D24" s="196">
        <f t="shared" ca="1" si="2"/>
        <v>0</v>
      </c>
      <c r="E24" s="197" t="str">
        <f t="shared" ca="1" si="3"/>
        <v/>
      </c>
      <c r="F24" s="198" t="str">
        <f t="shared" ca="1" si="4"/>
        <v/>
      </c>
    </row>
    <row r="25" spans="2:6" ht="25" hidden="1" customHeight="1">
      <c r="B25" s="194">
        <f t="shared" ca="1" si="0"/>
        <v>0</v>
      </c>
      <c r="C25" s="195">
        <f t="shared" ca="1" si="1"/>
        <v>0</v>
      </c>
      <c r="D25" s="196">
        <f t="shared" ca="1" si="2"/>
        <v>0</v>
      </c>
      <c r="E25" s="197" t="str">
        <f t="shared" ca="1" si="3"/>
        <v/>
      </c>
      <c r="F25" s="198" t="str">
        <f t="shared" ca="1" si="4"/>
        <v/>
      </c>
    </row>
    <row r="26" spans="2:6" ht="25" hidden="1" customHeight="1">
      <c r="B26" s="194">
        <f t="shared" ca="1" si="0"/>
        <v>0</v>
      </c>
      <c r="C26" s="195">
        <f t="shared" ca="1" si="1"/>
        <v>0</v>
      </c>
      <c r="D26" s="196">
        <f t="shared" ca="1" si="2"/>
        <v>0</v>
      </c>
      <c r="E26" s="197" t="str">
        <f t="shared" ca="1" si="3"/>
        <v/>
      </c>
      <c r="F26" s="198" t="str">
        <f t="shared" ca="1" si="4"/>
        <v/>
      </c>
    </row>
    <row r="27" spans="2:6" ht="25" hidden="1" customHeight="1">
      <c r="B27" s="194">
        <f t="shared" ca="1" si="0"/>
        <v>0</v>
      </c>
      <c r="C27" s="195">
        <f t="shared" ca="1" si="1"/>
        <v>0</v>
      </c>
      <c r="D27" s="196">
        <f t="shared" ca="1" si="2"/>
        <v>0</v>
      </c>
      <c r="E27" s="197" t="str">
        <f t="shared" ca="1" si="3"/>
        <v/>
      </c>
      <c r="F27" s="198" t="str">
        <f t="shared" ca="1" si="4"/>
        <v/>
      </c>
    </row>
    <row r="28" spans="2:6" ht="25" hidden="1" customHeight="1">
      <c r="B28" s="194">
        <f t="shared" ca="1" si="0"/>
        <v>0</v>
      </c>
      <c r="C28" s="195">
        <f t="shared" ca="1" si="1"/>
        <v>0</v>
      </c>
      <c r="D28" s="196">
        <f t="shared" ca="1" si="2"/>
        <v>0</v>
      </c>
      <c r="E28" s="197" t="str">
        <f t="shared" ca="1" si="3"/>
        <v/>
      </c>
      <c r="F28" s="198" t="str">
        <f t="shared" ca="1" si="4"/>
        <v/>
      </c>
    </row>
    <row r="29" spans="2:6" ht="25" hidden="1" customHeight="1">
      <c r="B29" s="194">
        <f t="shared" ca="1" si="0"/>
        <v>0</v>
      </c>
      <c r="C29" s="195">
        <f t="shared" ca="1" si="1"/>
        <v>0</v>
      </c>
      <c r="D29" s="196">
        <f t="shared" ca="1" si="2"/>
        <v>0</v>
      </c>
      <c r="E29" s="197" t="str">
        <f t="shared" ca="1" si="3"/>
        <v/>
      </c>
      <c r="F29" s="198" t="str">
        <f t="shared" ca="1" si="4"/>
        <v/>
      </c>
    </row>
    <row r="30" spans="2:6" ht="25" hidden="1" customHeight="1">
      <c r="B30" s="194">
        <f t="shared" ca="1" si="0"/>
        <v>0</v>
      </c>
      <c r="C30" s="195">
        <f t="shared" ca="1" si="1"/>
        <v>0</v>
      </c>
      <c r="D30" s="196">
        <f t="shared" ca="1" si="2"/>
        <v>0</v>
      </c>
      <c r="E30" s="197" t="str">
        <f t="shared" ca="1" si="3"/>
        <v/>
      </c>
      <c r="F30" s="198" t="str">
        <f t="shared" ca="1" si="4"/>
        <v/>
      </c>
    </row>
    <row r="31" spans="2:6" ht="25" hidden="1" customHeight="1">
      <c r="B31" s="194">
        <f t="shared" ca="1" si="0"/>
        <v>0</v>
      </c>
      <c r="C31" s="195">
        <f t="shared" ca="1" si="1"/>
        <v>0</v>
      </c>
      <c r="D31" s="196">
        <f t="shared" ca="1" si="2"/>
        <v>0</v>
      </c>
      <c r="E31" s="197" t="str">
        <f t="shared" ca="1" si="3"/>
        <v/>
      </c>
      <c r="F31" s="198" t="str">
        <f t="shared" ca="1" si="4"/>
        <v/>
      </c>
    </row>
    <row r="32" spans="2:6" ht="25" hidden="1" customHeight="1">
      <c r="B32" s="194">
        <f t="shared" ca="1" si="0"/>
        <v>0</v>
      </c>
      <c r="C32" s="195">
        <f t="shared" ca="1" si="1"/>
        <v>0</v>
      </c>
      <c r="D32" s="196">
        <f t="shared" ca="1" si="2"/>
        <v>0</v>
      </c>
      <c r="E32" s="197" t="str">
        <f t="shared" ca="1" si="3"/>
        <v/>
      </c>
      <c r="F32" s="198" t="str">
        <f t="shared" ca="1" si="4"/>
        <v/>
      </c>
    </row>
    <row r="33" spans="2:6" ht="25" hidden="1" customHeight="1">
      <c r="B33" s="194">
        <f t="shared" ca="1" si="0"/>
        <v>0</v>
      </c>
      <c r="C33" s="195">
        <f t="shared" ca="1" si="1"/>
        <v>0</v>
      </c>
      <c r="D33" s="196">
        <f t="shared" ca="1" si="2"/>
        <v>0</v>
      </c>
      <c r="E33" s="197" t="str">
        <f t="shared" ca="1" si="3"/>
        <v/>
      </c>
      <c r="F33" s="198" t="str">
        <f t="shared" ca="1" si="4"/>
        <v/>
      </c>
    </row>
    <row r="34" spans="2:6" ht="25" hidden="1" customHeight="1">
      <c r="B34" s="194">
        <f t="shared" ca="1" si="0"/>
        <v>0</v>
      </c>
      <c r="C34" s="195">
        <f t="shared" ca="1" si="1"/>
        <v>0</v>
      </c>
      <c r="D34" s="196">
        <f t="shared" ca="1" si="2"/>
        <v>0</v>
      </c>
      <c r="E34" s="197" t="str">
        <f t="shared" ca="1" si="3"/>
        <v/>
      </c>
      <c r="F34" s="198" t="str">
        <f t="shared" ca="1" si="4"/>
        <v/>
      </c>
    </row>
    <row r="35" spans="2:6" ht="25" hidden="1" customHeight="1">
      <c r="B35" s="194">
        <f t="shared" ca="1" si="0"/>
        <v>0</v>
      </c>
      <c r="C35" s="195">
        <f t="shared" ca="1" si="1"/>
        <v>0</v>
      </c>
      <c r="D35" s="196">
        <f t="shared" ca="1" si="2"/>
        <v>0</v>
      </c>
      <c r="E35" s="197" t="str">
        <f t="shared" ca="1" si="3"/>
        <v/>
      </c>
      <c r="F35" s="198" t="str">
        <f t="shared" ca="1" si="4"/>
        <v/>
      </c>
    </row>
    <row r="36" spans="2:6" ht="25" hidden="1" customHeight="1">
      <c r="B36" s="194">
        <f t="shared" ca="1" si="0"/>
        <v>0</v>
      </c>
      <c r="C36" s="195">
        <f t="shared" ca="1" si="1"/>
        <v>0</v>
      </c>
      <c r="D36" s="196">
        <f t="shared" ca="1" si="2"/>
        <v>0</v>
      </c>
      <c r="E36" s="197" t="str">
        <f t="shared" ca="1" si="3"/>
        <v/>
      </c>
      <c r="F36" s="198" t="str">
        <f t="shared" ca="1" si="4"/>
        <v/>
      </c>
    </row>
    <row r="37" spans="2:6" ht="25" hidden="1" customHeight="1">
      <c r="B37" s="194">
        <f t="shared" ca="1" si="0"/>
        <v>0</v>
      </c>
      <c r="C37" s="195">
        <f t="shared" ca="1" si="1"/>
        <v>0</v>
      </c>
      <c r="D37" s="196">
        <f t="shared" ca="1" si="2"/>
        <v>0</v>
      </c>
      <c r="E37" s="197" t="str">
        <f t="shared" ca="1" si="3"/>
        <v/>
      </c>
      <c r="F37" s="198" t="str">
        <f t="shared" ca="1" si="4"/>
        <v/>
      </c>
    </row>
    <row r="38" spans="2:6" ht="25" hidden="1" customHeight="1">
      <c r="B38" s="194">
        <f t="shared" ca="1" si="0"/>
        <v>0</v>
      </c>
      <c r="C38" s="195">
        <f t="shared" ca="1" si="1"/>
        <v>0</v>
      </c>
      <c r="D38" s="196">
        <f t="shared" ca="1" si="2"/>
        <v>0</v>
      </c>
      <c r="E38" s="197" t="str">
        <f t="shared" ca="1" si="3"/>
        <v/>
      </c>
      <c r="F38" s="198" t="str">
        <f t="shared" ca="1" si="4"/>
        <v/>
      </c>
    </row>
    <row r="39" spans="2:6" ht="25" hidden="1" customHeight="1">
      <c r="B39" s="194">
        <f t="shared" ca="1" si="0"/>
        <v>0</v>
      </c>
      <c r="C39" s="195">
        <f t="shared" ca="1" si="1"/>
        <v>0</v>
      </c>
      <c r="D39" s="196">
        <f t="shared" ca="1" si="2"/>
        <v>0</v>
      </c>
      <c r="E39" s="197" t="str">
        <f t="shared" ca="1" si="3"/>
        <v/>
      </c>
      <c r="F39" s="198" t="str">
        <f t="shared" ca="1" si="4"/>
        <v/>
      </c>
    </row>
    <row r="40" spans="2:6" ht="25" hidden="1" customHeight="1">
      <c r="B40" s="194">
        <f t="shared" ca="1" si="0"/>
        <v>0</v>
      </c>
      <c r="C40" s="195">
        <f t="shared" ca="1" si="1"/>
        <v>0</v>
      </c>
      <c r="D40" s="196">
        <f t="shared" ca="1" si="2"/>
        <v>0</v>
      </c>
      <c r="E40" s="197" t="str">
        <f t="shared" ca="1" si="3"/>
        <v/>
      </c>
      <c r="F40" s="198" t="str">
        <f t="shared" ca="1" si="4"/>
        <v/>
      </c>
    </row>
    <row r="41" spans="2:6" ht="25" hidden="1" customHeight="1" thickBot="1">
      <c r="B41" s="194">
        <f t="shared" ca="1" si="0"/>
        <v>0</v>
      </c>
      <c r="C41" s="195">
        <f t="shared" ca="1" si="1"/>
        <v>0</v>
      </c>
      <c r="D41" s="196">
        <f t="shared" ca="1" si="2"/>
        <v>0</v>
      </c>
      <c r="E41" s="197" t="str">
        <f t="shared" ca="1" si="3"/>
        <v/>
      </c>
      <c r="F41" s="198" t="str">
        <f t="shared" ca="1" si="4"/>
        <v/>
      </c>
    </row>
    <row r="42" spans="2:6" ht="25" customHeight="1" thickTop="1" thickBot="1">
      <c r="B42" s="37" t="s">
        <v>9</v>
      </c>
      <c r="C42" s="38"/>
      <c r="D42" s="204"/>
      <c r="E42" s="205">
        <f ca="1">SUM(E7:E41)</f>
        <v>1000000</v>
      </c>
      <c r="F42" s="206">
        <f ca="1">SUM(F7:F41)</f>
        <v>1000000</v>
      </c>
    </row>
    <row r="44" spans="2:6">
      <c r="B44" s="353" t="s">
        <v>288</v>
      </c>
      <c r="C44" s="354"/>
      <c r="D44" s="354"/>
      <c r="E44" s="354"/>
      <c r="F44" s="354"/>
    </row>
    <row r="47" spans="2:6">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c r="A1" s="249" t="str">
        <f ca="1">日記簿!E1</f>
        <v/>
      </c>
      <c r="C1" s="246"/>
      <c r="D1" s="247">
        <f>會計項目表!D1</f>
        <v>5</v>
      </c>
      <c r="E1" s="248"/>
      <c r="H1" s="246"/>
      <c r="I1" s="265">
        <f>會計項目表!F1</f>
        <v>6</v>
      </c>
      <c r="K1" s="310"/>
      <c r="M1" s="245"/>
      <c r="N1" s="245"/>
    </row>
    <row r="2" spans="1:26" s="25" customFormat="1" ht="19.5" customHeight="1">
      <c r="A2" s="302"/>
      <c r="B2" s="80" t="str">
        <f>公司名稱</f>
        <v>OO有限公司</v>
      </c>
      <c r="C2" s="82"/>
      <c r="D2" s="82"/>
      <c r="E2" s="82"/>
      <c r="F2" s="80"/>
      <c r="G2" s="80"/>
      <c r="H2" s="82"/>
      <c r="I2" s="303"/>
      <c r="J2" s="22"/>
      <c r="K2" s="318">
        <v>13</v>
      </c>
      <c r="M2" s="24"/>
      <c r="N2" s="24"/>
      <c r="O2" s="23"/>
    </row>
    <row r="3" spans="1:26" s="25" customFormat="1" ht="19.5" customHeight="1" thickBot="1">
      <c r="A3" s="302"/>
      <c r="B3" s="80" t="s">
        <v>6</v>
      </c>
      <c r="C3" s="82"/>
      <c r="D3" s="82"/>
      <c r="E3" s="82"/>
      <c r="F3" s="80"/>
      <c r="G3" s="80"/>
      <c r="H3" s="82"/>
      <c r="I3" s="303"/>
      <c r="J3" s="22"/>
      <c r="K3" s="317">
        <v>44561</v>
      </c>
      <c r="M3" s="24"/>
      <c r="N3" s="24"/>
      <c r="O3" s="23"/>
    </row>
    <row r="4" spans="1:26" ht="20.149999999999999" customHeight="1" thickBot="1">
      <c r="A4" s="152"/>
      <c r="B4" s="26"/>
      <c r="C4" s="27"/>
      <c r="D4" s="356">
        <f>IF(K2&lt;14,VLOOKUP(K2,清單!I3:K15,3,FALSE),K3)</f>
        <v>44561</v>
      </c>
      <c r="E4" s="356"/>
      <c r="F4" s="356"/>
      <c r="G4" s="356"/>
      <c r="H4" s="27"/>
      <c r="I4" s="28" t="str">
        <f>日記簿!L5</f>
        <v>幣別：新台幣</v>
      </c>
    </row>
    <row r="5" spans="1:26" ht="18.5">
      <c r="A5" s="153"/>
      <c r="B5" s="182" t="s">
        <v>262</v>
      </c>
      <c r="C5" s="183" t="s">
        <v>263</v>
      </c>
      <c r="D5" s="182" t="s">
        <v>261</v>
      </c>
      <c r="E5" s="182"/>
      <c r="F5" s="226"/>
      <c r="G5" s="182" t="s">
        <v>262</v>
      </c>
      <c r="H5" s="183" t="s">
        <v>263</v>
      </c>
      <c r="I5" s="182" t="s">
        <v>261</v>
      </c>
    </row>
    <row r="6" spans="1:26">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c r="B32" s="174" t="str">
        <f t="shared" ca="1" si="0"/>
        <v/>
      </c>
      <c r="C32" s="261" t="str">
        <f t="shared" ca="1" si="1"/>
        <v/>
      </c>
      <c r="D32" s="171" t="str">
        <f t="shared" ca="1" si="2"/>
        <v/>
      </c>
      <c r="E32" s="171"/>
      <c r="F32" s="172"/>
      <c r="G32" s="173" t="str">
        <f t="shared" ca="1" si="3"/>
        <v/>
      </c>
      <c r="H32" s="261" t="str">
        <f t="shared" ca="1" si="4"/>
        <v/>
      </c>
      <c r="I32" s="171" t="str">
        <f t="shared" ca="1" si="5"/>
        <v/>
      </c>
    </row>
    <row r="33" spans="2:9">
      <c r="B33" s="174" t="str">
        <f t="shared" ca="1" si="0"/>
        <v/>
      </c>
      <c r="C33" s="261" t="str">
        <f t="shared" ca="1" si="1"/>
        <v/>
      </c>
      <c r="D33" s="171" t="str">
        <f t="shared" ca="1" si="2"/>
        <v/>
      </c>
      <c r="E33" s="171"/>
      <c r="F33" s="172"/>
      <c r="G33" s="173" t="str">
        <f t="shared" ca="1" si="3"/>
        <v/>
      </c>
      <c r="H33" s="261" t="str">
        <f t="shared" ca="1" si="4"/>
        <v/>
      </c>
      <c r="I33" s="171" t="str">
        <f t="shared" ca="1" si="5"/>
        <v/>
      </c>
    </row>
    <row r="34" spans="2:9">
      <c r="B34" s="174" t="str">
        <f t="shared" ca="1" si="0"/>
        <v/>
      </c>
      <c r="C34" s="261" t="str">
        <f t="shared" ca="1" si="1"/>
        <v/>
      </c>
      <c r="D34" s="171" t="str">
        <f t="shared" ca="1" si="2"/>
        <v/>
      </c>
      <c r="E34" s="171"/>
      <c r="F34" s="172"/>
      <c r="G34" s="173" t="str">
        <f t="shared" ca="1" si="3"/>
        <v/>
      </c>
      <c r="H34" s="261" t="str">
        <f t="shared" ca="1" si="4"/>
        <v/>
      </c>
      <c r="I34" s="171" t="str">
        <f t="shared" ca="1" si="5"/>
        <v/>
      </c>
    </row>
    <row r="35" spans="2:9">
      <c r="B35" s="174" t="str">
        <f t="shared" ca="1" si="0"/>
        <v/>
      </c>
      <c r="C35" s="261" t="str">
        <f t="shared" ca="1" si="1"/>
        <v/>
      </c>
      <c r="D35" s="171" t="str">
        <f t="shared" ca="1" si="2"/>
        <v/>
      </c>
      <c r="E35" s="171"/>
      <c r="F35" s="172"/>
      <c r="G35" s="173" t="str">
        <f t="shared" ca="1" si="3"/>
        <v/>
      </c>
      <c r="H35" s="261" t="str">
        <f t="shared" ca="1" si="4"/>
        <v/>
      </c>
      <c r="I35" s="171" t="str">
        <f t="shared" ca="1" si="5"/>
        <v/>
      </c>
    </row>
    <row r="36" spans="2:9">
      <c r="B36" s="174" t="str">
        <f t="shared" ca="1" si="0"/>
        <v/>
      </c>
      <c r="C36" s="261" t="str">
        <f t="shared" ca="1" si="1"/>
        <v/>
      </c>
      <c r="D36" s="171" t="str">
        <f t="shared" ca="1" si="2"/>
        <v/>
      </c>
      <c r="E36" s="171"/>
      <c r="F36" s="172"/>
      <c r="G36" s="173" t="str">
        <f t="shared" ca="1" si="3"/>
        <v/>
      </c>
      <c r="H36" s="261" t="str">
        <f t="shared" ca="1" si="4"/>
        <v/>
      </c>
      <c r="I36" s="171" t="str">
        <f t="shared" ca="1" si="5"/>
        <v/>
      </c>
    </row>
    <row r="37" spans="2:9">
      <c r="B37" s="174" t="str">
        <f t="shared" ca="1" si="0"/>
        <v/>
      </c>
      <c r="C37" s="261" t="str">
        <f t="shared" ca="1" si="1"/>
        <v/>
      </c>
      <c r="D37" s="171" t="str">
        <f t="shared" ca="1" si="2"/>
        <v/>
      </c>
      <c r="E37" s="171"/>
      <c r="F37" s="172"/>
      <c r="G37" s="173" t="str">
        <f t="shared" ca="1" si="3"/>
        <v/>
      </c>
      <c r="H37" s="261" t="str">
        <f t="shared" ca="1" si="4"/>
        <v/>
      </c>
      <c r="I37" s="171" t="str">
        <f t="shared" ca="1" si="5"/>
        <v/>
      </c>
    </row>
    <row r="38" spans="2:9">
      <c r="B38" s="174" t="str">
        <f t="shared" ca="1" si="0"/>
        <v/>
      </c>
      <c r="C38" s="261" t="str">
        <f t="shared" ca="1" si="1"/>
        <v/>
      </c>
      <c r="D38" s="171" t="str">
        <f t="shared" ca="1" si="2"/>
        <v/>
      </c>
      <c r="E38" s="171"/>
      <c r="F38" s="172"/>
      <c r="G38" s="173" t="str">
        <f t="shared" ca="1" si="3"/>
        <v/>
      </c>
      <c r="H38" s="261" t="str">
        <f t="shared" ca="1" si="4"/>
        <v/>
      </c>
      <c r="I38" s="171" t="str">
        <f t="shared" ca="1" si="5"/>
        <v/>
      </c>
    </row>
    <row r="39" spans="2:9">
      <c r="B39" s="174" t="str">
        <f t="shared" ca="1" si="0"/>
        <v/>
      </c>
      <c r="C39" s="261" t="str">
        <f t="shared" ca="1" si="1"/>
        <v/>
      </c>
      <c r="D39" s="171" t="str">
        <f t="shared" ca="1" si="2"/>
        <v/>
      </c>
      <c r="E39" s="171"/>
      <c r="F39" s="172"/>
      <c r="G39" s="173" t="str">
        <f t="shared" ca="1" si="3"/>
        <v/>
      </c>
      <c r="H39" s="261" t="str">
        <f t="shared" ca="1" si="4"/>
        <v/>
      </c>
      <c r="I39" s="171" t="str">
        <f t="shared" ca="1" si="5"/>
        <v/>
      </c>
    </row>
    <row r="40" spans="2:9">
      <c r="B40" s="174" t="str">
        <f t="shared" ca="1" si="0"/>
        <v/>
      </c>
      <c r="C40" s="261" t="str">
        <f t="shared" ca="1" si="1"/>
        <v/>
      </c>
      <c r="D40" s="171" t="str">
        <f t="shared" ca="1" si="2"/>
        <v/>
      </c>
      <c r="E40" s="171"/>
      <c r="F40" s="172"/>
      <c r="G40" s="173" t="str">
        <f t="shared" ca="1" si="3"/>
        <v/>
      </c>
      <c r="H40" s="261" t="str">
        <f t="shared" ca="1" si="4"/>
        <v/>
      </c>
      <c r="I40" s="171" t="str">
        <f t="shared" ca="1" si="5"/>
        <v/>
      </c>
    </row>
    <row r="41" spans="2:9">
      <c r="B41" s="174" t="str">
        <f t="shared" ca="1" si="0"/>
        <v/>
      </c>
      <c r="C41" s="261" t="str">
        <f t="shared" ca="1" si="1"/>
        <v/>
      </c>
      <c r="D41" s="171" t="str">
        <f t="shared" ca="1" si="2"/>
        <v/>
      </c>
      <c r="E41" s="171"/>
      <c r="F41" s="172"/>
      <c r="G41" s="173" t="str">
        <f t="shared" ca="1" si="3"/>
        <v/>
      </c>
      <c r="H41" s="261" t="str">
        <f t="shared" ca="1" si="4"/>
        <v/>
      </c>
      <c r="I41" s="171" t="str">
        <f t="shared" ca="1" si="5"/>
        <v/>
      </c>
    </row>
    <row r="42" spans="2:9">
      <c r="B42" s="174" t="str">
        <f t="shared" ca="1" si="0"/>
        <v/>
      </c>
      <c r="C42" s="261" t="str">
        <f t="shared" ca="1" si="1"/>
        <v/>
      </c>
      <c r="D42" s="171" t="str">
        <f t="shared" ca="1" si="2"/>
        <v/>
      </c>
      <c r="E42" s="171"/>
      <c r="F42" s="172"/>
      <c r="G42" s="173" t="str">
        <f t="shared" ca="1" si="3"/>
        <v/>
      </c>
      <c r="H42" s="261" t="str">
        <f t="shared" ca="1" si="4"/>
        <v/>
      </c>
      <c r="I42" s="171" t="str">
        <f t="shared" ca="1" si="5"/>
        <v/>
      </c>
    </row>
    <row r="43" spans="2:9">
      <c r="B43" s="174" t="str">
        <f t="shared" ca="1" si="0"/>
        <v/>
      </c>
      <c r="C43" s="261" t="str">
        <f t="shared" ca="1" si="1"/>
        <v/>
      </c>
      <c r="D43" s="171" t="str">
        <f t="shared" ca="1" si="2"/>
        <v/>
      </c>
      <c r="E43" s="171"/>
      <c r="F43" s="172"/>
      <c r="G43" s="173" t="str">
        <f t="shared" ca="1" si="3"/>
        <v/>
      </c>
      <c r="H43" s="261" t="str">
        <f t="shared" ca="1" si="4"/>
        <v/>
      </c>
      <c r="I43" s="171" t="str">
        <f t="shared" ca="1" si="5"/>
        <v/>
      </c>
    </row>
    <row r="44" spans="2:9">
      <c r="B44" s="174" t="str">
        <f t="shared" ca="1" si="0"/>
        <v/>
      </c>
      <c r="C44" s="261" t="str">
        <f t="shared" ca="1" si="1"/>
        <v/>
      </c>
      <c r="D44" s="171" t="str">
        <f t="shared" ca="1" si="2"/>
        <v/>
      </c>
      <c r="E44" s="171"/>
      <c r="F44" s="172"/>
      <c r="G44" s="173" t="str">
        <f t="shared" ca="1" si="3"/>
        <v/>
      </c>
      <c r="H44" s="261" t="str">
        <f t="shared" ca="1" si="4"/>
        <v/>
      </c>
      <c r="I44" s="171" t="str">
        <f t="shared" ca="1" si="5"/>
        <v/>
      </c>
    </row>
    <row r="45" spans="2:9">
      <c r="B45" s="174" t="str">
        <f t="shared" ca="1" si="0"/>
        <v/>
      </c>
      <c r="C45" s="261" t="str">
        <f t="shared" ca="1" si="1"/>
        <v/>
      </c>
      <c r="D45" s="171" t="str">
        <f t="shared" ca="1" si="2"/>
        <v/>
      </c>
      <c r="E45" s="171"/>
      <c r="F45" s="172"/>
      <c r="G45" s="173" t="str">
        <f t="shared" ca="1" si="3"/>
        <v/>
      </c>
      <c r="H45" s="261" t="str">
        <f t="shared" ca="1" si="4"/>
        <v/>
      </c>
      <c r="I45" s="171" t="str">
        <f t="shared" ca="1" si="5"/>
        <v/>
      </c>
    </row>
    <row r="46" spans="2:9">
      <c r="B46" s="174" t="str">
        <f t="shared" ca="1" si="0"/>
        <v/>
      </c>
      <c r="C46" s="261" t="str">
        <f t="shared" ca="1" si="1"/>
        <v/>
      </c>
      <c r="D46" s="171" t="str">
        <f t="shared" ca="1" si="2"/>
        <v/>
      </c>
      <c r="E46" s="171"/>
      <c r="F46" s="172"/>
      <c r="G46" s="173" t="str">
        <f t="shared" ca="1" si="3"/>
        <v/>
      </c>
      <c r="H46" s="261" t="str">
        <f t="shared" ca="1" si="4"/>
        <v/>
      </c>
      <c r="I46" s="171" t="str">
        <f t="shared" ca="1" si="5"/>
        <v/>
      </c>
    </row>
    <row r="47" spans="2:9">
      <c r="B47" s="174" t="str">
        <f t="shared" ca="1" si="0"/>
        <v/>
      </c>
      <c r="C47" s="261" t="str">
        <f t="shared" ca="1" si="1"/>
        <v/>
      </c>
      <c r="D47" s="171" t="str">
        <f t="shared" ca="1" si="2"/>
        <v/>
      </c>
      <c r="E47" s="171"/>
      <c r="F47" s="172"/>
      <c r="G47" s="173" t="str">
        <f t="shared" ca="1" si="3"/>
        <v/>
      </c>
      <c r="H47" s="261" t="str">
        <f t="shared" ca="1" si="4"/>
        <v/>
      </c>
      <c r="I47" s="171" t="str">
        <f t="shared" ca="1" si="5"/>
        <v/>
      </c>
    </row>
    <row r="48" spans="2:9">
      <c r="B48" s="174" t="str">
        <f t="shared" ca="1" si="0"/>
        <v/>
      </c>
      <c r="C48" s="261" t="str">
        <f t="shared" ca="1" si="1"/>
        <v/>
      </c>
      <c r="D48" s="171" t="str">
        <f t="shared" ca="1" si="2"/>
        <v/>
      </c>
      <c r="E48" s="171"/>
      <c r="F48" s="172"/>
      <c r="G48" s="173" t="str">
        <f t="shared" ca="1" si="3"/>
        <v/>
      </c>
      <c r="H48" s="261" t="str">
        <f t="shared" ca="1" si="4"/>
        <v/>
      </c>
      <c r="I48" s="171" t="str">
        <f t="shared" ca="1" si="5"/>
        <v/>
      </c>
    </row>
    <row r="49" spans="2:9">
      <c r="B49" s="174" t="str">
        <f t="shared" ca="1" si="0"/>
        <v/>
      </c>
      <c r="C49" s="261" t="str">
        <f t="shared" ca="1" si="1"/>
        <v/>
      </c>
      <c r="D49" s="171" t="str">
        <f t="shared" ca="1" si="2"/>
        <v/>
      </c>
      <c r="E49" s="171"/>
      <c r="F49" s="172"/>
      <c r="G49" s="173" t="str">
        <f t="shared" ca="1" si="3"/>
        <v/>
      </c>
      <c r="H49" s="261" t="str">
        <f t="shared" ca="1" si="4"/>
        <v/>
      </c>
      <c r="I49" s="171" t="str">
        <f t="shared" ca="1" si="5"/>
        <v/>
      </c>
    </row>
    <row r="50" spans="2:9">
      <c r="B50" s="174" t="str">
        <f t="shared" ca="1" si="0"/>
        <v/>
      </c>
      <c r="C50" s="261" t="str">
        <f t="shared" ca="1" si="1"/>
        <v/>
      </c>
      <c r="D50" s="171" t="str">
        <f t="shared" ca="1" si="2"/>
        <v/>
      </c>
      <c r="E50" s="171"/>
      <c r="F50" s="172"/>
      <c r="G50" s="173" t="str">
        <f t="shared" ca="1" si="3"/>
        <v/>
      </c>
      <c r="H50" s="261" t="str">
        <f t="shared" ca="1" si="4"/>
        <v/>
      </c>
      <c r="I50" s="171" t="str">
        <f t="shared" ca="1" si="5"/>
        <v/>
      </c>
    </row>
    <row r="51" spans="2:9">
      <c r="B51" s="174" t="str">
        <f t="shared" ca="1" si="0"/>
        <v/>
      </c>
      <c r="C51" s="261" t="str">
        <f t="shared" ca="1" si="1"/>
        <v/>
      </c>
      <c r="D51" s="171" t="str">
        <f t="shared" ca="1" si="2"/>
        <v/>
      </c>
      <c r="E51" s="171"/>
      <c r="F51" s="172"/>
      <c r="G51" s="173" t="str">
        <f t="shared" ca="1" si="3"/>
        <v/>
      </c>
      <c r="H51" s="261" t="str">
        <f t="shared" ca="1" si="4"/>
        <v/>
      </c>
      <c r="I51" s="171" t="str">
        <f t="shared" ca="1" si="5"/>
        <v/>
      </c>
    </row>
    <row r="52" spans="2:9">
      <c r="B52" s="174" t="str">
        <f t="shared" ca="1" si="0"/>
        <v/>
      </c>
      <c r="C52" s="261" t="str">
        <f t="shared" ca="1" si="1"/>
        <v/>
      </c>
      <c r="D52" s="171" t="str">
        <f t="shared" ca="1" si="2"/>
        <v/>
      </c>
      <c r="E52" s="171"/>
      <c r="F52" s="172"/>
      <c r="G52" s="173" t="str">
        <f t="shared" ca="1" si="3"/>
        <v/>
      </c>
      <c r="H52" s="261" t="str">
        <f t="shared" ca="1" si="4"/>
        <v/>
      </c>
      <c r="I52" s="171" t="str">
        <f t="shared" ca="1" si="5"/>
        <v/>
      </c>
    </row>
    <row r="53" spans="2:9">
      <c r="B53" s="174" t="str">
        <f t="shared" ca="1" si="0"/>
        <v/>
      </c>
      <c r="C53" s="261" t="str">
        <f t="shared" ca="1" si="1"/>
        <v/>
      </c>
      <c r="D53" s="171" t="str">
        <f t="shared" ca="1" si="2"/>
        <v/>
      </c>
      <c r="E53" s="171"/>
      <c r="F53" s="172"/>
      <c r="G53" s="173" t="str">
        <f t="shared" ca="1" si="3"/>
        <v/>
      </c>
      <c r="H53" s="261" t="str">
        <f t="shared" ca="1" si="4"/>
        <v/>
      </c>
      <c r="I53" s="171" t="str">
        <f t="shared" ca="1" si="5"/>
        <v/>
      </c>
    </row>
    <row r="54" spans="2:9">
      <c r="B54" s="174" t="str">
        <f t="shared" ca="1" si="0"/>
        <v/>
      </c>
      <c r="C54" s="261" t="str">
        <f t="shared" ca="1" si="1"/>
        <v/>
      </c>
      <c r="D54" s="171" t="str">
        <f t="shared" ca="1" si="2"/>
        <v/>
      </c>
      <c r="E54" s="171"/>
      <c r="F54" s="172"/>
      <c r="G54" s="173" t="str">
        <f t="shared" ca="1" si="3"/>
        <v/>
      </c>
      <c r="H54" s="261" t="str">
        <f t="shared" ca="1" si="4"/>
        <v/>
      </c>
      <c r="I54" s="171" t="str">
        <f t="shared" ca="1" si="5"/>
        <v/>
      </c>
    </row>
    <row r="55" spans="2:9">
      <c r="B55" s="174" t="str">
        <f t="shared" ca="1" si="0"/>
        <v/>
      </c>
      <c r="C55" s="261" t="str">
        <f t="shared" ca="1" si="1"/>
        <v/>
      </c>
      <c r="D55" s="171" t="str">
        <f t="shared" ca="1" si="2"/>
        <v/>
      </c>
      <c r="E55" s="171"/>
      <c r="F55" s="172"/>
      <c r="G55" s="173" t="str">
        <f t="shared" ca="1" si="3"/>
        <v/>
      </c>
      <c r="H55" s="261" t="str">
        <f t="shared" ca="1" si="4"/>
        <v/>
      </c>
      <c r="I55" s="171" t="str">
        <f t="shared" ca="1" si="5"/>
        <v/>
      </c>
    </row>
    <row r="56" spans="2:9">
      <c r="B56" s="174" t="str">
        <f t="shared" ca="1" si="0"/>
        <v/>
      </c>
      <c r="C56" s="261" t="str">
        <f t="shared" ca="1" si="1"/>
        <v/>
      </c>
      <c r="D56" s="171" t="str">
        <f t="shared" ca="1" si="2"/>
        <v/>
      </c>
      <c r="E56" s="171"/>
      <c r="F56" s="172"/>
      <c r="G56" s="173" t="str">
        <f t="shared" ca="1" si="3"/>
        <v/>
      </c>
      <c r="H56" s="261" t="str">
        <f t="shared" ca="1" si="4"/>
        <v/>
      </c>
      <c r="I56" s="171" t="str">
        <f t="shared" ca="1" si="5"/>
        <v/>
      </c>
    </row>
    <row r="57" spans="2:9">
      <c r="B57" s="174" t="str">
        <f t="shared" ca="1" si="0"/>
        <v/>
      </c>
      <c r="C57" s="261" t="str">
        <f t="shared" ca="1" si="1"/>
        <v/>
      </c>
      <c r="D57" s="171" t="str">
        <f t="shared" ca="1" si="2"/>
        <v/>
      </c>
      <c r="E57" s="171"/>
      <c r="F57" s="172"/>
      <c r="G57" s="173" t="str">
        <f t="shared" ca="1" si="3"/>
        <v/>
      </c>
      <c r="H57" s="261" t="str">
        <f t="shared" ca="1" si="4"/>
        <v/>
      </c>
      <c r="I57" s="171" t="str">
        <f t="shared" ca="1" si="5"/>
        <v/>
      </c>
    </row>
    <row r="58" spans="2:9">
      <c r="B58" s="174" t="str">
        <f t="shared" ca="1" si="0"/>
        <v/>
      </c>
      <c r="C58" s="261" t="str">
        <f t="shared" ca="1" si="1"/>
        <v/>
      </c>
      <c r="D58" s="171" t="str">
        <f t="shared" ca="1" si="2"/>
        <v/>
      </c>
      <c r="E58" s="171"/>
      <c r="F58" s="172"/>
      <c r="G58" s="173" t="str">
        <f t="shared" ca="1" si="3"/>
        <v/>
      </c>
      <c r="H58" s="261" t="str">
        <f t="shared" ca="1" si="4"/>
        <v/>
      </c>
      <c r="I58" s="171" t="str">
        <f t="shared" ca="1" si="5"/>
        <v/>
      </c>
    </row>
    <row r="59" spans="2:9">
      <c r="B59" s="174" t="str">
        <f t="shared" ca="1" si="0"/>
        <v/>
      </c>
      <c r="C59" s="261" t="str">
        <f t="shared" ca="1" si="1"/>
        <v/>
      </c>
      <c r="D59" s="171" t="str">
        <f t="shared" ca="1" si="2"/>
        <v/>
      </c>
      <c r="E59" s="171"/>
      <c r="F59" s="172"/>
      <c r="G59" s="173" t="str">
        <f t="shared" ca="1" si="3"/>
        <v/>
      </c>
      <c r="H59" s="261" t="str">
        <f t="shared" ca="1" si="4"/>
        <v/>
      </c>
      <c r="I59" s="171" t="str">
        <f t="shared" ca="1" si="5"/>
        <v/>
      </c>
    </row>
    <row r="60" spans="2:9">
      <c r="B60" s="174" t="str">
        <f t="shared" ca="1" si="0"/>
        <v/>
      </c>
      <c r="C60" s="261" t="str">
        <f t="shared" ca="1" si="1"/>
        <v/>
      </c>
      <c r="D60" s="171" t="str">
        <f t="shared" ca="1" si="2"/>
        <v/>
      </c>
      <c r="E60" s="171"/>
      <c r="F60" s="172"/>
      <c r="G60" s="173" t="str">
        <f t="shared" ca="1" si="3"/>
        <v/>
      </c>
      <c r="H60" s="261" t="str">
        <f t="shared" ca="1" si="4"/>
        <v/>
      </c>
      <c r="I60" s="171" t="str">
        <f t="shared" ca="1" si="5"/>
        <v/>
      </c>
    </row>
    <row r="61" spans="2:9">
      <c r="B61" s="174" t="str">
        <f t="shared" ca="1" si="0"/>
        <v/>
      </c>
      <c r="C61" s="261" t="str">
        <f t="shared" ca="1" si="1"/>
        <v/>
      </c>
      <c r="D61" s="171" t="str">
        <f t="shared" ca="1" si="2"/>
        <v/>
      </c>
      <c r="E61" s="171"/>
      <c r="F61" s="172"/>
      <c r="G61" s="173" t="str">
        <f t="shared" ca="1" si="3"/>
        <v/>
      </c>
      <c r="H61" s="261" t="str">
        <f t="shared" ca="1" si="4"/>
        <v/>
      </c>
      <c r="I61" s="171" t="str">
        <f t="shared" ca="1" si="5"/>
        <v/>
      </c>
    </row>
    <row r="62" spans="2:9">
      <c r="B62" s="174" t="str">
        <f t="shared" ca="1" si="0"/>
        <v/>
      </c>
      <c r="C62" s="261" t="str">
        <f t="shared" ca="1" si="1"/>
        <v/>
      </c>
      <c r="D62" s="171" t="str">
        <f t="shared" ca="1" si="2"/>
        <v/>
      </c>
      <c r="E62" s="171"/>
      <c r="F62" s="172"/>
      <c r="G62" s="173" t="str">
        <f t="shared" ca="1" si="3"/>
        <v/>
      </c>
      <c r="H62" s="261" t="str">
        <f t="shared" ca="1" si="4"/>
        <v/>
      </c>
      <c r="I62" s="171" t="str">
        <f t="shared" ca="1" si="5"/>
        <v/>
      </c>
    </row>
    <row r="63" spans="2:9">
      <c r="B63" s="174" t="str">
        <f t="shared" ca="1" si="0"/>
        <v/>
      </c>
      <c r="C63" s="261" t="str">
        <f t="shared" ca="1" si="1"/>
        <v/>
      </c>
      <c r="D63" s="171" t="str">
        <f t="shared" ca="1" si="2"/>
        <v/>
      </c>
      <c r="E63" s="171"/>
      <c r="F63" s="172"/>
      <c r="G63" s="173" t="str">
        <f t="shared" ca="1" si="3"/>
        <v/>
      </c>
      <c r="H63" s="261" t="str">
        <f t="shared" ca="1" si="4"/>
        <v/>
      </c>
      <c r="I63" s="171" t="str">
        <f t="shared" ca="1" si="5"/>
        <v/>
      </c>
    </row>
    <row r="64" spans="2:9">
      <c r="B64" s="174" t="str">
        <f t="shared" ca="1" si="0"/>
        <v/>
      </c>
      <c r="C64" s="261" t="str">
        <f t="shared" ca="1" si="1"/>
        <v/>
      </c>
      <c r="D64" s="171" t="str">
        <f t="shared" ca="1" si="2"/>
        <v/>
      </c>
      <c r="E64" s="171"/>
      <c r="F64" s="172"/>
      <c r="G64" s="173" t="str">
        <f t="shared" ca="1" si="3"/>
        <v/>
      </c>
      <c r="H64" s="261" t="str">
        <f t="shared" ca="1" si="4"/>
        <v/>
      </c>
      <c r="I64" s="171" t="str">
        <f t="shared" ca="1" si="5"/>
        <v/>
      </c>
    </row>
    <row r="65" spans="2:9">
      <c r="B65" s="174" t="str">
        <f t="shared" ca="1" si="0"/>
        <v/>
      </c>
      <c r="C65" s="261" t="str">
        <f t="shared" ca="1" si="1"/>
        <v/>
      </c>
      <c r="D65" s="171" t="str">
        <f t="shared" ca="1" si="2"/>
        <v/>
      </c>
      <c r="E65" s="171"/>
      <c r="F65" s="172"/>
      <c r="G65" s="173" t="str">
        <f t="shared" ca="1" si="3"/>
        <v/>
      </c>
      <c r="H65" s="261" t="str">
        <f t="shared" ca="1" si="4"/>
        <v/>
      </c>
      <c r="I65" s="171" t="str">
        <f t="shared" ca="1" si="5"/>
        <v/>
      </c>
    </row>
    <row r="66" spans="2:9">
      <c r="B66" s="174" t="str">
        <f t="shared" ca="1" si="0"/>
        <v/>
      </c>
      <c r="C66" s="261" t="str">
        <f t="shared" ca="1" si="1"/>
        <v/>
      </c>
      <c r="D66" s="171" t="str">
        <f t="shared" ca="1" si="2"/>
        <v/>
      </c>
      <c r="E66" s="171"/>
      <c r="F66" s="172"/>
      <c r="G66" s="173" t="str">
        <f t="shared" ca="1" si="3"/>
        <v/>
      </c>
      <c r="H66" s="261" t="str">
        <f t="shared" ca="1" si="4"/>
        <v/>
      </c>
      <c r="I66" s="171" t="str">
        <f t="shared" ca="1" si="5"/>
        <v/>
      </c>
    </row>
    <row r="67" spans="2:9">
      <c r="B67" s="174" t="str">
        <f t="shared" ca="1" si="0"/>
        <v/>
      </c>
      <c r="C67" s="261" t="str">
        <f t="shared" ca="1" si="1"/>
        <v/>
      </c>
      <c r="D67" s="171" t="str">
        <f t="shared" ca="1" si="2"/>
        <v/>
      </c>
      <c r="E67" s="171"/>
      <c r="F67" s="172"/>
      <c r="G67" s="173" t="str">
        <f t="shared" ca="1" si="3"/>
        <v/>
      </c>
      <c r="H67" s="261" t="str">
        <f t="shared" ca="1" si="4"/>
        <v/>
      </c>
      <c r="I67" s="171" t="str">
        <f t="shared" ca="1" si="5"/>
        <v/>
      </c>
    </row>
    <row r="68" spans="2:9">
      <c r="B68" s="174" t="str">
        <f t="shared" ca="1" si="0"/>
        <v/>
      </c>
      <c r="C68" s="261" t="str">
        <f t="shared" ca="1" si="1"/>
        <v/>
      </c>
      <c r="D68" s="171" t="str">
        <f t="shared" ca="1" si="2"/>
        <v/>
      </c>
      <c r="E68" s="171"/>
      <c r="F68" s="172"/>
      <c r="G68" s="173" t="str">
        <f t="shared" ca="1" si="3"/>
        <v/>
      </c>
      <c r="H68" s="261" t="str">
        <f t="shared" ca="1" si="4"/>
        <v/>
      </c>
      <c r="I68" s="171" t="str">
        <f t="shared" ca="1" si="5"/>
        <v/>
      </c>
    </row>
    <row r="69" spans="2:9">
      <c r="B69" s="174" t="str">
        <f t="shared" ca="1" si="0"/>
        <v/>
      </c>
      <c r="C69" s="261" t="str">
        <f t="shared" ca="1" si="1"/>
        <v/>
      </c>
      <c r="D69" s="171" t="str">
        <f t="shared" ca="1" si="2"/>
        <v/>
      </c>
      <c r="E69" s="171"/>
      <c r="F69" s="172"/>
      <c r="G69" s="173" t="str">
        <f t="shared" ca="1" si="3"/>
        <v/>
      </c>
      <c r="H69" s="261" t="str">
        <f t="shared" ca="1" si="4"/>
        <v/>
      </c>
      <c r="I69" s="171" t="str">
        <f t="shared" ca="1" si="5"/>
        <v/>
      </c>
    </row>
    <row r="70" spans="2:9">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21" priority="11">
      <formula>LEN(B7)+LEN(C7)+LEN(G7)+LEN(H7)+LEN(B6)+LEN(C6)+LEN(G6)+LEN(H6)&gt;0</formula>
    </cfRule>
  </conditionalFormatting>
  <conditionalFormatting sqref="I6:I200">
    <cfRule type="expression" dxfId="20" priority="5" stopIfTrue="1">
      <formula>RIGHT(H6,2)="合計"</formula>
    </cfRule>
    <cfRule type="expression" dxfId="19" priority="6" stopIfTrue="1">
      <formula>RIGHT(H6,2)="總額"</formula>
    </cfRule>
    <cfRule type="expression" dxfId="18" priority="7" stopIfTrue="1">
      <formula>$C5="負債及權益總額"</formula>
    </cfRule>
  </conditionalFormatting>
  <conditionalFormatting sqref="D6:D200">
    <cfRule type="expression" dxfId="17" priority="8" stopIfTrue="1">
      <formula>RIGHT($C6,2)="合計"</formula>
    </cfRule>
    <cfRule type="expression" dxfId="16" priority="9" stopIfTrue="1">
      <formula>RIGHT($C6,2)="總額"</formula>
    </cfRule>
    <cfRule type="expression" dxfId="15" priority="10" stopIfTrue="1">
      <formula>$C6="資產總額"</formula>
    </cfRule>
  </conditionalFormatting>
  <conditionalFormatting sqref="C6:C200">
    <cfRule type="expression" dxfId="14" priority="4">
      <formula>LEN(B6)&gt;2</formula>
    </cfRule>
  </conditionalFormatting>
  <conditionalFormatting sqref="H6:H200">
    <cfRule type="expression" dxfId="13" priority="3">
      <formula>LEN(G6)&gt;2</formula>
    </cfRule>
  </conditionalFormatting>
  <conditionalFormatting sqref="K3">
    <cfRule type="expression" dxfId="12"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2" customFormat="1" ht="17" customHeight="1">
      <c r="B1" s="249" t="str">
        <f ca="1">日記簿!E1</f>
        <v/>
      </c>
      <c r="C1" s="227"/>
      <c r="D1" s="235"/>
      <c r="E1" s="235"/>
      <c r="G1" s="310"/>
      <c r="H1" s="245"/>
      <c r="I1" s="245"/>
    </row>
    <row r="2" spans="2:9" ht="19.5" customHeight="1">
      <c r="B2" s="304" t="str">
        <f>公司名稱</f>
        <v>OO有限公司</v>
      </c>
      <c r="C2" s="305"/>
      <c r="D2" s="305"/>
      <c r="E2" s="306"/>
      <c r="G2" s="319">
        <v>13</v>
      </c>
    </row>
    <row r="3" spans="2:9" ht="19.5" customHeight="1">
      <c r="B3" s="304" t="s">
        <v>280</v>
      </c>
      <c r="C3" s="305"/>
      <c r="D3" s="305"/>
      <c r="E3" s="306"/>
      <c r="G3" s="316">
        <v>44197</v>
      </c>
    </row>
    <row r="4" spans="2:9" ht="19.5" customHeight="1" thickBot="1">
      <c r="B4" s="19"/>
      <c r="C4" s="288">
        <f>IF(G2&lt;14,VLOOKUP(G2,清單!M3:P15,3,FALSE),G3)</f>
        <v>44197</v>
      </c>
      <c r="D4" s="289">
        <f>IF(G2&lt;14,VLOOKUP(G2,清單!M3:P15,4,FALSE),G4)</f>
        <v>44561</v>
      </c>
      <c r="E4" s="20" t="str">
        <f>日記簿!L5</f>
        <v>幣別：新台幣</v>
      </c>
      <c r="G4" s="317">
        <v>44561</v>
      </c>
    </row>
    <row r="5" spans="2:9" ht="18.5">
      <c r="B5" s="182" t="s">
        <v>262</v>
      </c>
      <c r="C5" s="183" t="s">
        <v>263</v>
      </c>
      <c r="D5" s="178"/>
      <c r="E5" s="182" t="s">
        <v>261</v>
      </c>
      <c r="F5" s="182"/>
    </row>
    <row r="6" spans="2:9">
      <c r="B6" s="180" t="str">
        <f t="shared" ref="B6:B37" ca="1" si="0">IF(ISNA(VLOOKUP(ROW()-5,益表,1,FALSE))=TRUE,"",IF(VLOOKUP(ROW()-5,益表,7,FALSE)="","",VLOOKUP(ROW()-5,益表,7,FALSE)))</f>
        <v/>
      </c>
      <c r="C6" s="357" t="str">
        <f t="shared" ref="C6:C37" ca="1" si="1">IF(ISNA(VLOOKUP(ROW()-5,益表,1,FALSE))=TRUE,"",VLOOKUP(ROW()-5,益表,9,FALSE))</f>
        <v>營業收入</v>
      </c>
      <c r="D6" s="357"/>
      <c r="E6" s="171" t="str">
        <f t="shared" ref="E6:E37" ca="1" si="2">IF(ISNA(VLOOKUP(ROW()-5,益表,1,FALSE))=TRUE,"",IF(VLOOKUP(ROW()-5,益表,12,FALSE)="","",IF(LEFT(VLOOKUP(ROW()-5,益表,9,FALSE),1)="減",VLOOKUP(ROW()-5,益表,12,FALSE)*-1,VLOOKUP(ROW()-5,益表,12,FALSE))))</f>
        <v/>
      </c>
      <c r="F6" s="260"/>
    </row>
    <row r="7" spans="2:9">
      <c r="B7" s="180">
        <f t="shared" ca="1" si="0"/>
        <v>4100</v>
      </c>
      <c r="C7" s="357" t="str">
        <f t="shared" ca="1" si="1"/>
        <v>銷貨收入</v>
      </c>
      <c r="D7" s="357"/>
      <c r="E7" s="171">
        <f t="shared" ca="1" si="2"/>
        <v>6000</v>
      </c>
      <c r="F7" s="260"/>
    </row>
    <row r="8" spans="2:9">
      <c r="B8" s="180" t="str">
        <f t="shared" ca="1" si="0"/>
        <v/>
      </c>
      <c r="C8" s="357" t="str">
        <f t="shared" ca="1" si="1"/>
        <v>營業收入淨額</v>
      </c>
      <c r="D8" s="357"/>
      <c r="E8" s="171">
        <f t="shared" ca="1" si="2"/>
        <v>6000</v>
      </c>
      <c r="F8" s="260"/>
    </row>
    <row r="9" spans="2:9">
      <c r="B9" s="180" t="str">
        <f t="shared" ca="1" si="0"/>
        <v/>
      </c>
      <c r="C9" s="357" t="str">
        <f t="shared" ca="1" si="1"/>
        <v xml:space="preserve"> </v>
      </c>
      <c r="D9" s="357"/>
      <c r="E9" s="171" t="str">
        <f t="shared" ca="1" si="2"/>
        <v/>
      </c>
      <c r="F9" s="260"/>
    </row>
    <row r="10" spans="2:9">
      <c r="B10" s="180" t="str">
        <f t="shared" ca="1" si="0"/>
        <v/>
      </c>
      <c r="C10" s="357" t="str">
        <f t="shared" ca="1" si="1"/>
        <v>營業毛利</v>
      </c>
      <c r="D10" s="357"/>
      <c r="E10" s="171">
        <f t="shared" ca="1" si="2"/>
        <v>6000</v>
      </c>
      <c r="F10" s="260"/>
    </row>
    <row r="11" spans="2:9">
      <c r="B11" s="180" t="str">
        <f t="shared" ca="1" si="0"/>
        <v/>
      </c>
      <c r="C11" s="357" t="str">
        <f t="shared" ca="1" si="1"/>
        <v xml:space="preserve"> </v>
      </c>
      <c r="D11" s="357"/>
      <c r="E11" s="171" t="str">
        <f t="shared" ca="1" si="2"/>
        <v/>
      </c>
      <c r="F11" s="260"/>
    </row>
    <row r="12" spans="2:9">
      <c r="B12" s="180" t="str">
        <f t="shared" ca="1" si="0"/>
        <v/>
      </c>
      <c r="C12" s="357" t="str">
        <f t="shared" ca="1" si="1"/>
        <v>營業費用</v>
      </c>
      <c r="D12" s="357"/>
      <c r="E12" s="171" t="str">
        <f t="shared" ca="1" si="2"/>
        <v/>
      </c>
      <c r="F12" s="260"/>
    </row>
    <row r="13" spans="2:9">
      <c r="B13" s="180">
        <f t="shared" ca="1" si="0"/>
        <v>6230</v>
      </c>
      <c r="C13" s="357" t="str">
        <f t="shared" ca="1" si="1"/>
        <v>其他費用</v>
      </c>
      <c r="D13" s="357"/>
      <c r="E13" s="171">
        <f t="shared" ca="1" si="2"/>
        <v>500</v>
      </c>
      <c r="F13" s="260"/>
    </row>
    <row r="14" spans="2:9">
      <c r="B14" s="180" t="str">
        <f t="shared" ca="1" si="0"/>
        <v/>
      </c>
      <c r="C14" s="357" t="str">
        <f t="shared" ca="1" si="1"/>
        <v>營業費用合計</v>
      </c>
      <c r="D14" s="357"/>
      <c r="E14" s="171">
        <f t="shared" ca="1" si="2"/>
        <v>500</v>
      </c>
      <c r="F14" s="260"/>
    </row>
    <row r="15" spans="2:9">
      <c r="B15" s="180" t="str">
        <f t="shared" ca="1" si="0"/>
        <v/>
      </c>
      <c r="C15" s="357" t="str">
        <f t="shared" ca="1" si="1"/>
        <v xml:space="preserve"> </v>
      </c>
      <c r="D15" s="357"/>
      <c r="E15" s="171" t="str">
        <f t="shared" ca="1" si="2"/>
        <v/>
      </c>
      <c r="F15" s="260"/>
    </row>
    <row r="16" spans="2:9">
      <c r="B16" s="180" t="str">
        <f t="shared" ca="1" si="0"/>
        <v/>
      </c>
      <c r="C16" s="357" t="str">
        <f t="shared" ca="1" si="1"/>
        <v>營業淨利</v>
      </c>
      <c r="D16" s="357"/>
      <c r="E16" s="171">
        <f t="shared" ca="1" si="2"/>
        <v>5500</v>
      </c>
      <c r="F16" s="260"/>
    </row>
    <row r="17" spans="2:6">
      <c r="B17" s="180" t="str">
        <f t="shared" ca="1" si="0"/>
        <v/>
      </c>
      <c r="C17" s="357" t="str">
        <f t="shared" ca="1" si="1"/>
        <v xml:space="preserve"> </v>
      </c>
      <c r="D17" s="357"/>
      <c r="E17" s="171" t="str">
        <f t="shared" ca="1" si="2"/>
        <v/>
      </c>
      <c r="F17" s="260"/>
    </row>
    <row r="18" spans="2:6">
      <c r="B18" s="180" t="str">
        <f t="shared" ca="1" si="0"/>
        <v/>
      </c>
      <c r="C18" s="357" t="str">
        <f t="shared" ca="1" si="1"/>
        <v>稅前損益</v>
      </c>
      <c r="D18" s="357"/>
      <c r="E18" s="171">
        <f t="shared" ca="1" si="2"/>
        <v>5500</v>
      </c>
      <c r="F18" s="260"/>
    </row>
    <row r="19" spans="2:6">
      <c r="B19" s="180">
        <f t="shared" ca="1" si="0"/>
        <v>9000</v>
      </c>
      <c r="C19" s="357" t="str">
        <f t="shared" ca="1" si="1"/>
        <v>所得稅費用(利益)</v>
      </c>
      <c r="D19" s="357"/>
      <c r="E19" s="171">
        <f t="shared" ca="1" si="2"/>
        <v>0</v>
      </c>
      <c r="F19" s="260"/>
    </row>
    <row r="20" spans="2:6">
      <c r="B20" s="180" t="str">
        <f t="shared" ca="1" si="0"/>
        <v/>
      </c>
      <c r="C20" s="357" t="str">
        <f t="shared" ca="1" si="1"/>
        <v>稅後損益</v>
      </c>
      <c r="D20" s="357"/>
      <c r="E20" s="171">
        <f t="shared" ca="1" si="2"/>
        <v>5500</v>
      </c>
      <c r="F20" s="260"/>
    </row>
    <row r="21" spans="2:6">
      <c r="B21" s="180" t="str">
        <f t="shared" ca="1" si="0"/>
        <v/>
      </c>
      <c r="C21" s="357" t="str">
        <f t="shared" ca="1" si="1"/>
        <v/>
      </c>
      <c r="D21" s="357"/>
      <c r="E21" s="171" t="str">
        <f t="shared" ca="1" si="2"/>
        <v/>
      </c>
      <c r="F21" s="260"/>
    </row>
    <row r="22" spans="2:6">
      <c r="B22" s="180" t="str">
        <f t="shared" ca="1" si="0"/>
        <v/>
      </c>
      <c r="C22" s="357" t="str">
        <f t="shared" ca="1" si="1"/>
        <v/>
      </c>
      <c r="D22" s="357"/>
      <c r="E22" s="171" t="str">
        <f t="shared" ca="1" si="2"/>
        <v/>
      </c>
      <c r="F22" s="260"/>
    </row>
    <row r="23" spans="2:6">
      <c r="B23" s="180" t="str">
        <f t="shared" ca="1" si="0"/>
        <v/>
      </c>
      <c r="C23" s="357" t="str">
        <f t="shared" ca="1" si="1"/>
        <v/>
      </c>
      <c r="D23" s="357"/>
      <c r="E23" s="171" t="str">
        <f t="shared" ca="1" si="2"/>
        <v/>
      </c>
      <c r="F23" s="260"/>
    </row>
    <row r="24" spans="2:6">
      <c r="B24" s="180" t="str">
        <f t="shared" ca="1" si="0"/>
        <v/>
      </c>
      <c r="C24" s="357" t="str">
        <f t="shared" ca="1" si="1"/>
        <v/>
      </c>
      <c r="D24" s="357"/>
      <c r="E24" s="171" t="str">
        <f t="shared" ca="1" si="2"/>
        <v/>
      </c>
      <c r="F24" s="260"/>
    </row>
    <row r="25" spans="2:6">
      <c r="B25" s="180" t="str">
        <f t="shared" ca="1" si="0"/>
        <v/>
      </c>
      <c r="C25" s="357" t="str">
        <f t="shared" ca="1" si="1"/>
        <v/>
      </c>
      <c r="D25" s="357"/>
      <c r="E25" s="171" t="str">
        <f t="shared" ca="1" si="2"/>
        <v/>
      </c>
      <c r="F25" s="260"/>
    </row>
    <row r="26" spans="2:6">
      <c r="B26" s="180" t="str">
        <f t="shared" ca="1" si="0"/>
        <v/>
      </c>
      <c r="C26" s="357" t="str">
        <f t="shared" ca="1" si="1"/>
        <v/>
      </c>
      <c r="D26" s="357"/>
      <c r="E26" s="171" t="str">
        <f t="shared" ca="1" si="2"/>
        <v/>
      </c>
      <c r="F26" s="260"/>
    </row>
    <row r="27" spans="2:6">
      <c r="B27" s="180" t="str">
        <f t="shared" ca="1" si="0"/>
        <v/>
      </c>
      <c r="C27" s="357" t="str">
        <f t="shared" ca="1" si="1"/>
        <v/>
      </c>
      <c r="D27" s="357"/>
      <c r="E27" s="171" t="str">
        <f t="shared" ca="1" si="2"/>
        <v/>
      </c>
      <c r="F27" s="260"/>
    </row>
    <row r="28" spans="2:6">
      <c r="B28" s="180" t="str">
        <f t="shared" ca="1" si="0"/>
        <v/>
      </c>
      <c r="C28" s="357" t="str">
        <f t="shared" ca="1" si="1"/>
        <v/>
      </c>
      <c r="D28" s="357"/>
      <c r="E28" s="171" t="str">
        <f t="shared" ca="1" si="2"/>
        <v/>
      </c>
      <c r="F28" s="260"/>
    </row>
    <row r="29" spans="2:6">
      <c r="B29" s="180" t="str">
        <f t="shared" ca="1" si="0"/>
        <v/>
      </c>
      <c r="C29" s="357" t="str">
        <f t="shared" ca="1" si="1"/>
        <v/>
      </c>
      <c r="D29" s="357"/>
      <c r="E29" s="171" t="str">
        <f t="shared" ca="1" si="2"/>
        <v/>
      </c>
      <c r="F29" s="260"/>
    </row>
    <row r="30" spans="2:6">
      <c r="B30" s="180" t="str">
        <f t="shared" ca="1" si="0"/>
        <v/>
      </c>
      <c r="C30" s="357" t="str">
        <f t="shared" ca="1" si="1"/>
        <v/>
      </c>
      <c r="D30" s="357"/>
      <c r="E30" s="171" t="str">
        <f t="shared" ca="1" si="2"/>
        <v/>
      </c>
      <c r="F30" s="260"/>
    </row>
    <row r="31" spans="2:6">
      <c r="B31" s="180" t="str">
        <f t="shared" ca="1" si="0"/>
        <v/>
      </c>
      <c r="C31" s="357" t="str">
        <f t="shared" ca="1" si="1"/>
        <v/>
      </c>
      <c r="D31" s="357"/>
      <c r="E31" s="171" t="str">
        <f t="shared" ca="1" si="2"/>
        <v/>
      </c>
      <c r="F31" s="260"/>
    </row>
    <row r="32" spans="2:6">
      <c r="B32" s="180" t="str">
        <f t="shared" ca="1" si="0"/>
        <v/>
      </c>
      <c r="C32" s="357" t="str">
        <f t="shared" ca="1" si="1"/>
        <v/>
      </c>
      <c r="D32" s="357"/>
      <c r="E32" s="171" t="str">
        <f t="shared" ca="1" si="2"/>
        <v/>
      </c>
      <c r="F32" s="260"/>
    </row>
    <row r="33" spans="2:6">
      <c r="B33" s="180" t="str">
        <f t="shared" ca="1" si="0"/>
        <v/>
      </c>
      <c r="C33" s="357" t="str">
        <f t="shared" ca="1" si="1"/>
        <v/>
      </c>
      <c r="D33" s="357"/>
      <c r="E33" s="171" t="str">
        <f t="shared" ca="1" si="2"/>
        <v/>
      </c>
      <c r="F33" s="260"/>
    </row>
    <row r="34" spans="2:6">
      <c r="B34" s="180" t="str">
        <f t="shared" ca="1" si="0"/>
        <v/>
      </c>
      <c r="C34" s="357" t="str">
        <f t="shared" ca="1" si="1"/>
        <v/>
      </c>
      <c r="D34" s="357"/>
      <c r="E34" s="171" t="str">
        <f t="shared" ca="1" si="2"/>
        <v/>
      </c>
      <c r="F34" s="260"/>
    </row>
    <row r="35" spans="2:6">
      <c r="B35" s="180" t="str">
        <f t="shared" ca="1" si="0"/>
        <v/>
      </c>
      <c r="C35" s="357" t="str">
        <f t="shared" ca="1" si="1"/>
        <v/>
      </c>
      <c r="D35" s="357"/>
      <c r="E35" s="171" t="str">
        <f t="shared" ca="1" si="2"/>
        <v/>
      </c>
      <c r="F35" s="260"/>
    </row>
    <row r="36" spans="2:6">
      <c r="B36" s="180" t="str">
        <f t="shared" ca="1" si="0"/>
        <v/>
      </c>
      <c r="C36" s="357" t="str">
        <f t="shared" ca="1" si="1"/>
        <v/>
      </c>
      <c r="D36" s="357"/>
      <c r="E36" s="171" t="str">
        <f t="shared" ca="1" si="2"/>
        <v/>
      </c>
      <c r="F36" s="260"/>
    </row>
    <row r="37" spans="2:6">
      <c r="B37" s="180" t="str">
        <f t="shared" ca="1" si="0"/>
        <v/>
      </c>
      <c r="C37" s="357" t="str">
        <f t="shared" ca="1" si="1"/>
        <v/>
      </c>
      <c r="D37" s="357"/>
      <c r="E37" s="171" t="str">
        <f t="shared" ca="1" si="2"/>
        <v/>
      </c>
      <c r="F37" s="260"/>
    </row>
    <row r="38" spans="2:6">
      <c r="B38" s="180" t="str">
        <f t="shared" ref="B38:B69" ca="1" si="3">IF(ISNA(VLOOKUP(ROW()-5,益表,1,FALSE))=TRUE,"",IF(VLOOKUP(ROW()-5,益表,7,FALSE)="","",VLOOKUP(ROW()-5,益表,7,FALSE)))</f>
        <v/>
      </c>
      <c r="C38" s="357" t="str">
        <f t="shared" ref="C38:C69" ca="1" si="4">IF(ISNA(VLOOKUP(ROW()-5,益表,1,FALSE))=TRUE,"",VLOOKUP(ROW()-5,益表,9,FALSE))</f>
        <v/>
      </c>
      <c r="D38" s="357"/>
      <c r="E38" s="171" t="str">
        <f t="shared" ref="E38:E69" ca="1" si="5">IF(ISNA(VLOOKUP(ROW()-5,益表,1,FALSE))=TRUE,"",IF(VLOOKUP(ROW()-5,益表,12,FALSE)="","",IF(LEFT(VLOOKUP(ROW()-5,益表,9,FALSE),1)="減",VLOOKUP(ROW()-5,益表,12,FALSE)*-1,VLOOKUP(ROW()-5,益表,12,FALSE))))</f>
        <v/>
      </c>
      <c r="F38" s="260"/>
    </row>
    <row r="39" spans="2:6">
      <c r="B39" s="180" t="str">
        <f t="shared" ca="1" si="3"/>
        <v/>
      </c>
      <c r="C39" s="357" t="str">
        <f t="shared" ca="1" si="4"/>
        <v/>
      </c>
      <c r="D39" s="357"/>
      <c r="E39" s="171" t="str">
        <f t="shared" ca="1" si="5"/>
        <v/>
      </c>
      <c r="F39" s="260"/>
    </row>
    <row r="40" spans="2:6">
      <c r="B40" s="180" t="str">
        <f t="shared" ca="1" si="3"/>
        <v/>
      </c>
      <c r="C40" s="357" t="str">
        <f t="shared" ca="1" si="4"/>
        <v/>
      </c>
      <c r="D40" s="357"/>
      <c r="E40" s="171" t="str">
        <f t="shared" ca="1" si="5"/>
        <v/>
      </c>
      <c r="F40" s="260"/>
    </row>
    <row r="41" spans="2:6">
      <c r="B41" s="180" t="str">
        <f t="shared" ca="1" si="3"/>
        <v/>
      </c>
      <c r="C41" s="357" t="str">
        <f t="shared" ca="1" si="4"/>
        <v/>
      </c>
      <c r="D41" s="357"/>
      <c r="E41" s="171" t="str">
        <f t="shared" ca="1" si="5"/>
        <v/>
      </c>
      <c r="F41" s="260"/>
    </row>
    <row r="42" spans="2:6">
      <c r="B42" s="180" t="str">
        <f t="shared" ca="1" si="3"/>
        <v/>
      </c>
      <c r="C42" s="357" t="str">
        <f t="shared" ca="1" si="4"/>
        <v/>
      </c>
      <c r="D42" s="357"/>
      <c r="E42" s="171" t="str">
        <f t="shared" ca="1" si="5"/>
        <v/>
      </c>
      <c r="F42" s="260"/>
    </row>
    <row r="43" spans="2:6">
      <c r="B43" s="180" t="str">
        <f t="shared" ca="1" si="3"/>
        <v/>
      </c>
      <c r="C43" s="357" t="str">
        <f t="shared" ca="1" si="4"/>
        <v/>
      </c>
      <c r="D43" s="357"/>
      <c r="E43" s="171" t="str">
        <f t="shared" ca="1" si="5"/>
        <v/>
      </c>
      <c r="F43" s="260"/>
    </row>
    <row r="44" spans="2:6">
      <c r="B44" s="180" t="str">
        <f t="shared" ca="1" si="3"/>
        <v/>
      </c>
      <c r="C44" s="357" t="str">
        <f t="shared" ca="1" si="4"/>
        <v/>
      </c>
      <c r="D44" s="357"/>
      <c r="E44" s="171" t="str">
        <f t="shared" ca="1" si="5"/>
        <v/>
      </c>
      <c r="F44" s="260"/>
    </row>
    <row r="45" spans="2:6">
      <c r="B45" s="180" t="str">
        <f t="shared" ca="1" si="3"/>
        <v/>
      </c>
      <c r="C45" s="357" t="str">
        <f t="shared" ca="1" si="4"/>
        <v/>
      </c>
      <c r="D45" s="357"/>
      <c r="E45" s="171" t="str">
        <f t="shared" ca="1" si="5"/>
        <v/>
      </c>
      <c r="F45" s="260"/>
    </row>
    <row r="46" spans="2:6">
      <c r="B46" s="180" t="str">
        <f t="shared" ca="1" si="3"/>
        <v/>
      </c>
      <c r="C46" s="357" t="str">
        <f t="shared" ca="1" si="4"/>
        <v/>
      </c>
      <c r="D46" s="357"/>
      <c r="E46" s="171" t="str">
        <f t="shared" ca="1" si="5"/>
        <v/>
      </c>
      <c r="F46" s="260"/>
    </row>
    <row r="47" spans="2:6">
      <c r="B47" s="180" t="str">
        <f t="shared" ca="1" si="3"/>
        <v/>
      </c>
      <c r="C47" s="357" t="str">
        <f t="shared" ca="1" si="4"/>
        <v/>
      </c>
      <c r="D47" s="357"/>
      <c r="E47" s="171" t="str">
        <f t="shared" ca="1" si="5"/>
        <v/>
      </c>
      <c r="F47" s="260"/>
    </row>
    <row r="48" spans="2:6">
      <c r="B48" s="180" t="str">
        <f t="shared" ca="1" si="3"/>
        <v/>
      </c>
      <c r="C48" s="357" t="str">
        <f t="shared" ca="1" si="4"/>
        <v/>
      </c>
      <c r="D48" s="357"/>
      <c r="E48" s="171" t="str">
        <f t="shared" ca="1" si="5"/>
        <v/>
      </c>
      <c r="F48" s="260"/>
    </row>
    <row r="49" spans="2:6">
      <c r="B49" s="180" t="str">
        <f t="shared" ca="1" si="3"/>
        <v/>
      </c>
      <c r="C49" s="357" t="str">
        <f t="shared" ca="1" si="4"/>
        <v/>
      </c>
      <c r="D49" s="357"/>
      <c r="E49" s="171" t="str">
        <f t="shared" ca="1" si="5"/>
        <v/>
      </c>
      <c r="F49" s="260"/>
    </row>
    <row r="50" spans="2:6">
      <c r="B50" s="180" t="str">
        <f t="shared" ca="1" si="3"/>
        <v/>
      </c>
      <c r="C50" s="357" t="str">
        <f t="shared" ca="1" si="4"/>
        <v/>
      </c>
      <c r="D50" s="357"/>
      <c r="E50" s="171" t="str">
        <f t="shared" ca="1" si="5"/>
        <v/>
      </c>
      <c r="F50" s="260"/>
    </row>
    <row r="51" spans="2:6">
      <c r="B51" s="180" t="str">
        <f t="shared" ca="1" si="3"/>
        <v/>
      </c>
      <c r="C51" s="357" t="str">
        <f t="shared" ca="1" si="4"/>
        <v/>
      </c>
      <c r="D51" s="357"/>
      <c r="E51" s="171" t="str">
        <f t="shared" ca="1" si="5"/>
        <v/>
      </c>
      <c r="F51" s="260"/>
    </row>
    <row r="52" spans="2:6">
      <c r="B52" s="180" t="str">
        <f t="shared" ca="1" si="3"/>
        <v/>
      </c>
      <c r="C52" s="357" t="str">
        <f t="shared" ca="1" si="4"/>
        <v/>
      </c>
      <c r="D52" s="357"/>
      <c r="E52" s="171" t="str">
        <f t="shared" ca="1" si="5"/>
        <v/>
      </c>
      <c r="F52" s="260"/>
    </row>
    <row r="53" spans="2:6">
      <c r="B53" s="180" t="str">
        <f t="shared" ca="1" si="3"/>
        <v/>
      </c>
      <c r="C53" s="357" t="str">
        <f t="shared" ca="1" si="4"/>
        <v/>
      </c>
      <c r="D53" s="357"/>
      <c r="E53" s="171" t="str">
        <f t="shared" ca="1" si="5"/>
        <v/>
      </c>
      <c r="F53" s="260"/>
    </row>
    <row r="54" spans="2:6">
      <c r="B54" s="180" t="str">
        <f t="shared" ca="1" si="3"/>
        <v/>
      </c>
      <c r="C54" s="357" t="str">
        <f t="shared" ca="1" si="4"/>
        <v/>
      </c>
      <c r="D54" s="357"/>
      <c r="E54" s="171" t="str">
        <f t="shared" ca="1" si="5"/>
        <v/>
      </c>
      <c r="F54" s="260"/>
    </row>
    <row r="55" spans="2:6">
      <c r="B55" s="180" t="str">
        <f t="shared" ca="1" si="3"/>
        <v/>
      </c>
      <c r="C55" s="357" t="str">
        <f t="shared" ca="1" si="4"/>
        <v/>
      </c>
      <c r="D55" s="357"/>
      <c r="E55" s="171" t="str">
        <f t="shared" ca="1" si="5"/>
        <v/>
      </c>
      <c r="F55" s="260"/>
    </row>
    <row r="56" spans="2:6">
      <c r="B56" s="180" t="str">
        <f t="shared" ca="1" si="3"/>
        <v/>
      </c>
      <c r="C56" s="357" t="str">
        <f t="shared" ca="1" si="4"/>
        <v/>
      </c>
      <c r="D56" s="357"/>
      <c r="E56" s="171" t="str">
        <f t="shared" ca="1" si="5"/>
        <v/>
      </c>
      <c r="F56" s="260"/>
    </row>
    <row r="57" spans="2:6">
      <c r="B57" s="180" t="str">
        <f t="shared" ca="1" si="3"/>
        <v/>
      </c>
      <c r="C57" s="357" t="str">
        <f t="shared" ca="1" si="4"/>
        <v/>
      </c>
      <c r="D57" s="357"/>
      <c r="E57" s="171" t="str">
        <f t="shared" ca="1" si="5"/>
        <v/>
      </c>
      <c r="F57" s="260"/>
    </row>
    <row r="58" spans="2:6">
      <c r="B58" s="180" t="str">
        <f t="shared" ca="1" si="3"/>
        <v/>
      </c>
      <c r="C58" s="357" t="str">
        <f t="shared" ca="1" si="4"/>
        <v/>
      </c>
      <c r="D58" s="357"/>
      <c r="E58" s="171" t="str">
        <f t="shared" ca="1" si="5"/>
        <v/>
      </c>
      <c r="F58" s="260"/>
    </row>
    <row r="59" spans="2:6">
      <c r="B59" s="180" t="str">
        <f t="shared" ca="1" si="3"/>
        <v/>
      </c>
      <c r="C59" s="357" t="str">
        <f t="shared" ca="1" si="4"/>
        <v/>
      </c>
      <c r="D59" s="357"/>
      <c r="E59" s="171" t="str">
        <f t="shared" ca="1" si="5"/>
        <v/>
      </c>
      <c r="F59" s="260"/>
    </row>
    <row r="60" spans="2:6">
      <c r="B60" s="180" t="str">
        <f t="shared" ca="1" si="3"/>
        <v/>
      </c>
      <c r="C60" s="357" t="str">
        <f t="shared" ca="1" si="4"/>
        <v/>
      </c>
      <c r="D60" s="357"/>
      <c r="E60" s="171" t="str">
        <f t="shared" ca="1" si="5"/>
        <v/>
      </c>
      <c r="F60" s="260"/>
    </row>
    <row r="61" spans="2:6">
      <c r="B61" s="180" t="str">
        <f t="shared" ca="1" si="3"/>
        <v/>
      </c>
      <c r="C61" s="357" t="str">
        <f t="shared" ca="1" si="4"/>
        <v/>
      </c>
      <c r="D61" s="357"/>
      <c r="E61" s="171" t="str">
        <f t="shared" ca="1" si="5"/>
        <v/>
      </c>
      <c r="F61" s="260"/>
    </row>
    <row r="62" spans="2:6">
      <c r="B62" s="180" t="str">
        <f t="shared" ca="1" si="3"/>
        <v/>
      </c>
      <c r="C62" s="357" t="str">
        <f t="shared" ca="1" si="4"/>
        <v/>
      </c>
      <c r="D62" s="357"/>
      <c r="E62" s="171" t="str">
        <f t="shared" ca="1" si="5"/>
        <v/>
      </c>
      <c r="F62" s="260"/>
    </row>
    <row r="63" spans="2:6">
      <c r="B63" s="180" t="str">
        <f t="shared" ca="1" si="3"/>
        <v/>
      </c>
      <c r="C63" s="357" t="str">
        <f t="shared" ca="1" si="4"/>
        <v/>
      </c>
      <c r="D63" s="357"/>
      <c r="E63" s="171" t="str">
        <f t="shared" ca="1" si="5"/>
        <v/>
      </c>
      <c r="F63" s="260"/>
    </row>
    <row r="64" spans="2:6">
      <c r="B64" s="180" t="str">
        <f t="shared" ca="1" si="3"/>
        <v/>
      </c>
      <c r="C64" s="357" t="str">
        <f t="shared" ca="1" si="4"/>
        <v/>
      </c>
      <c r="D64" s="357"/>
      <c r="E64" s="171" t="str">
        <f t="shared" ca="1" si="5"/>
        <v/>
      </c>
      <c r="F64" s="260"/>
    </row>
    <row r="65" spans="2:6">
      <c r="B65" s="180" t="str">
        <f t="shared" ca="1" si="3"/>
        <v/>
      </c>
      <c r="C65" s="357" t="str">
        <f t="shared" ca="1" si="4"/>
        <v/>
      </c>
      <c r="D65" s="357"/>
      <c r="E65" s="171" t="str">
        <f t="shared" ca="1" si="5"/>
        <v/>
      </c>
      <c r="F65" s="260"/>
    </row>
    <row r="66" spans="2:6">
      <c r="B66" s="180" t="str">
        <f t="shared" ca="1" si="3"/>
        <v/>
      </c>
      <c r="C66" s="357" t="str">
        <f t="shared" ca="1" si="4"/>
        <v/>
      </c>
      <c r="D66" s="357"/>
      <c r="E66" s="171" t="str">
        <f t="shared" ca="1" si="5"/>
        <v/>
      </c>
      <c r="F66" s="260"/>
    </row>
    <row r="67" spans="2:6">
      <c r="B67" s="180" t="str">
        <f t="shared" ca="1" si="3"/>
        <v/>
      </c>
      <c r="C67" s="357" t="str">
        <f t="shared" ca="1" si="4"/>
        <v/>
      </c>
      <c r="D67" s="357"/>
      <c r="E67" s="171" t="str">
        <f t="shared" ca="1" si="5"/>
        <v/>
      </c>
      <c r="F67" s="260"/>
    </row>
    <row r="68" spans="2:6">
      <c r="B68" s="180" t="str">
        <f t="shared" ca="1" si="3"/>
        <v/>
      </c>
      <c r="C68" s="357" t="str">
        <f t="shared" ca="1" si="4"/>
        <v/>
      </c>
      <c r="D68" s="357"/>
      <c r="E68" s="171" t="str">
        <f t="shared" ca="1" si="5"/>
        <v/>
      </c>
      <c r="F68" s="260"/>
    </row>
    <row r="69" spans="2:6">
      <c r="B69" s="180" t="str">
        <f t="shared" ca="1" si="3"/>
        <v/>
      </c>
      <c r="C69" s="357" t="str">
        <f t="shared" ca="1" si="4"/>
        <v/>
      </c>
      <c r="D69" s="357"/>
      <c r="E69" s="171" t="str">
        <f t="shared" ca="1" si="5"/>
        <v/>
      </c>
      <c r="F69" s="260"/>
    </row>
    <row r="70" spans="2:6">
      <c r="B70" s="180" t="str">
        <f t="shared" ref="B70:B133" ca="1" si="6">IF(ISNA(VLOOKUP(ROW()-5,益表,1,FALSE))=TRUE,"",IF(VLOOKUP(ROW()-5,益表,7,FALSE)="","",VLOOKUP(ROW()-5,益表,7,FALSE)))</f>
        <v/>
      </c>
      <c r="C70" s="357" t="str">
        <f t="shared" ref="C70:C133" ca="1" si="7">IF(ISNA(VLOOKUP(ROW()-5,益表,1,FALSE))=TRUE,"",VLOOKUP(ROW()-5,益表,9,FALSE))</f>
        <v/>
      </c>
      <c r="D70" s="357"/>
      <c r="E70" s="171" t="str">
        <f t="shared" ref="E70:E133" ca="1" si="8">IF(ISNA(VLOOKUP(ROW()-5,益表,1,FALSE))=TRUE,"",IF(VLOOKUP(ROW()-5,益表,12,FALSE)="","",IF(LEFT(VLOOKUP(ROW()-5,益表,9,FALSE),1)="減",VLOOKUP(ROW()-5,益表,12,FALSE)*-1,VLOOKUP(ROW()-5,益表,12,FALSE))))</f>
        <v/>
      </c>
      <c r="F70" s="260"/>
    </row>
    <row r="71" spans="2:6">
      <c r="B71" s="180" t="str">
        <f t="shared" ca="1" si="6"/>
        <v/>
      </c>
      <c r="C71" s="357" t="str">
        <f t="shared" ca="1" si="7"/>
        <v/>
      </c>
      <c r="D71" s="357"/>
      <c r="E71" s="171" t="str">
        <f t="shared" ca="1" si="8"/>
        <v/>
      </c>
      <c r="F71" s="260"/>
    </row>
    <row r="72" spans="2:6">
      <c r="B72" s="180" t="str">
        <f t="shared" ca="1" si="6"/>
        <v/>
      </c>
      <c r="C72" s="357" t="str">
        <f t="shared" ca="1" si="7"/>
        <v/>
      </c>
      <c r="D72" s="357"/>
      <c r="E72" s="171" t="str">
        <f t="shared" ca="1" si="8"/>
        <v/>
      </c>
      <c r="F72" s="260"/>
    </row>
    <row r="73" spans="2:6">
      <c r="B73" s="180" t="str">
        <f t="shared" ca="1" si="6"/>
        <v/>
      </c>
      <c r="C73" s="357" t="str">
        <f t="shared" ca="1" si="7"/>
        <v/>
      </c>
      <c r="D73" s="357"/>
      <c r="E73" s="171" t="str">
        <f t="shared" ca="1" si="8"/>
        <v/>
      </c>
      <c r="F73" s="260"/>
    </row>
    <row r="74" spans="2:6">
      <c r="B74" s="180" t="str">
        <f t="shared" ca="1" si="6"/>
        <v/>
      </c>
      <c r="C74" s="357" t="str">
        <f t="shared" ca="1" si="7"/>
        <v/>
      </c>
      <c r="D74" s="357"/>
      <c r="E74" s="171" t="str">
        <f t="shared" ca="1" si="8"/>
        <v/>
      </c>
      <c r="F74" s="260"/>
    </row>
    <row r="75" spans="2:6">
      <c r="B75" s="180" t="str">
        <f t="shared" ca="1" si="6"/>
        <v/>
      </c>
      <c r="C75" s="357" t="str">
        <f t="shared" ca="1" si="7"/>
        <v/>
      </c>
      <c r="D75" s="357"/>
      <c r="E75" s="171" t="str">
        <f t="shared" ca="1" si="8"/>
        <v/>
      </c>
      <c r="F75" s="260"/>
    </row>
    <row r="76" spans="2:6">
      <c r="B76" s="180" t="str">
        <f t="shared" ca="1" si="6"/>
        <v/>
      </c>
      <c r="C76" s="357" t="str">
        <f t="shared" ca="1" si="7"/>
        <v/>
      </c>
      <c r="D76" s="357"/>
      <c r="E76" s="171" t="str">
        <f t="shared" ca="1" si="8"/>
        <v/>
      </c>
      <c r="F76" s="260"/>
    </row>
    <row r="77" spans="2:6">
      <c r="B77" s="180" t="str">
        <f t="shared" ca="1" si="6"/>
        <v/>
      </c>
      <c r="C77" s="357" t="str">
        <f t="shared" ca="1" si="7"/>
        <v/>
      </c>
      <c r="D77" s="357"/>
      <c r="E77" s="171" t="str">
        <f t="shared" ca="1" si="8"/>
        <v/>
      </c>
      <c r="F77" s="260"/>
    </row>
    <row r="78" spans="2:6">
      <c r="B78" s="180" t="str">
        <f t="shared" ca="1" si="6"/>
        <v/>
      </c>
      <c r="C78" s="357" t="str">
        <f t="shared" ca="1" si="7"/>
        <v/>
      </c>
      <c r="D78" s="357"/>
      <c r="E78" s="171" t="str">
        <f t="shared" ca="1" si="8"/>
        <v/>
      </c>
      <c r="F78" s="260"/>
    </row>
    <row r="79" spans="2:6">
      <c r="B79" s="180" t="str">
        <f t="shared" ca="1" si="6"/>
        <v/>
      </c>
      <c r="C79" s="357" t="str">
        <f t="shared" ca="1" si="7"/>
        <v/>
      </c>
      <c r="D79" s="357"/>
      <c r="E79" s="171" t="str">
        <f t="shared" ca="1" si="8"/>
        <v/>
      </c>
      <c r="F79" s="260"/>
    </row>
    <row r="80" spans="2:6">
      <c r="B80" s="180" t="str">
        <f t="shared" ca="1" si="6"/>
        <v/>
      </c>
      <c r="C80" s="357" t="str">
        <f t="shared" ca="1" si="7"/>
        <v/>
      </c>
      <c r="D80" s="357"/>
      <c r="E80" s="171" t="str">
        <f t="shared" ca="1" si="8"/>
        <v/>
      </c>
      <c r="F80" s="260"/>
    </row>
    <row r="81" spans="2:6">
      <c r="B81" s="180" t="str">
        <f t="shared" ca="1" si="6"/>
        <v/>
      </c>
      <c r="C81" s="357" t="str">
        <f t="shared" ca="1" si="7"/>
        <v/>
      </c>
      <c r="D81" s="357"/>
      <c r="E81" s="171" t="str">
        <f t="shared" ca="1" si="8"/>
        <v/>
      </c>
      <c r="F81" s="260"/>
    </row>
    <row r="82" spans="2:6">
      <c r="B82" s="180" t="str">
        <f t="shared" ca="1" si="6"/>
        <v/>
      </c>
      <c r="C82" s="357" t="str">
        <f t="shared" ca="1" si="7"/>
        <v/>
      </c>
      <c r="D82" s="357"/>
      <c r="E82" s="171" t="str">
        <f t="shared" ca="1" si="8"/>
        <v/>
      </c>
      <c r="F82" s="260"/>
    </row>
    <row r="83" spans="2:6">
      <c r="B83" s="180" t="str">
        <f t="shared" ca="1" si="6"/>
        <v/>
      </c>
      <c r="C83" s="357" t="str">
        <f t="shared" ca="1" si="7"/>
        <v/>
      </c>
      <c r="D83" s="357"/>
      <c r="E83" s="171" t="str">
        <f t="shared" ca="1" si="8"/>
        <v/>
      </c>
      <c r="F83" s="260"/>
    </row>
    <row r="84" spans="2:6">
      <c r="B84" s="180" t="str">
        <f t="shared" ca="1" si="6"/>
        <v/>
      </c>
      <c r="C84" s="357" t="str">
        <f t="shared" ca="1" si="7"/>
        <v/>
      </c>
      <c r="D84" s="357"/>
      <c r="E84" s="171" t="str">
        <f t="shared" ca="1" si="8"/>
        <v/>
      </c>
      <c r="F84" s="260"/>
    </row>
    <row r="85" spans="2:6">
      <c r="B85" s="180" t="str">
        <f t="shared" ca="1" si="6"/>
        <v/>
      </c>
      <c r="C85" s="357" t="str">
        <f t="shared" ca="1" si="7"/>
        <v/>
      </c>
      <c r="D85" s="357"/>
      <c r="E85" s="171" t="str">
        <f t="shared" ca="1" si="8"/>
        <v/>
      </c>
      <c r="F85" s="260"/>
    </row>
    <row r="86" spans="2:6">
      <c r="B86" s="180" t="str">
        <f t="shared" ca="1" si="6"/>
        <v/>
      </c>
      <c r="C86" s="357" t="str">
        <f t="shared" ca="1" si="7"/>
        <v/>
      </c>
      <c r="D86" s="357"/>
      <c r="E86" s="171" t="str">
        <f t="shared" ca="1" si="8"/>
        <v/>
      </c>
      <c r="F86" s="260"/>
    </row>
    <row r="87" spans="2:6">
      <c r="B87" s="180" t="str">
        <f t="shared" ca="1" si="6"/>
        <v/>
      </c>
      <c r="C87" s="357" t="str">
        <f t="shared" ca="1" si="7"/>
        <v/>
      </c>
      <c r="D87" s="357"/>
      <c r="E87" s="171" t="str">
        <f t="shared" ca="1" si="8"/>
        <v/>
      </c>
      <c r="F87" s="260"/>
    </row>
    <row r="88" spans="2:6">
      <c r="B88" s="180" t="str">
        <f t="shared" ca="1" si="6"/>
        <v/>
      </c>
      <c r="C88" s="357" t="str">
        <f t="shared" ca="1" si="7"/>
        <v/>
      </c>
      <c r="D88" s="357"/>
      <c r="E88" s="171" t="str">
        <f t="shared" ca="1" si="8"/>
        <v/>
      </c>
      <c r="F88" s="260"/>
    </row>
    <row r="89" spans="2:6">
      <c r="B89" s="180" t="str">
        <f t="shared" ca="1" si="6"/>
        <v/>
      </c>
      <c r="C89" s="357" t="str">
        <f t="shared" ca="1" si="7"/>
        <v/>
      </c>
      <c r="D89" s="357"/>
      <c r="E89" s="171" t="str">
        <f t="shared" ca="1" si="8"/>
        <v/>
      </c>
      <c r="F89" s="260"/>
    </row>
    <row r="90" spans="2:6">
      <c r="B90" s="180" t="str">
        <f t="shared" ca="1" si="6"/>
        <v/>
      </c>
      <c r="C90" s="357" t="str">
        <f t="shared" ca="1" si="7"/>
        <v/>
      </c>
      <c r="D90" s="357"/>
      <c r="E90" s="171" t="str">
        <f t="shared" ca="1" si="8"/>
        <v/>
      </c>
      <c r="F90" s="260"/>
    </row>
    <row r="91" spans="2:6">
      <c r="B91" s="180" t="str">
        <f t="shared" ca="1" si="6"/>
        <v/>
      </c>
      <c r="C91" s="357" t="str">
        <f t="shared" ca="1" si="7"/>
        <v/>
      </c>
      <c r="D91" s="357"/>
      <c r="E91" s="171" t="str">
        <f t="shared" ca="1" si="8"/>
        <v/>
      </c>
      <c r="F91" s="260"/>
    </row>
    <row r="92" spans="2:6">
      <c r="B92" s="180" t="str">
        <f t="shared" ca="1" si="6"/>
        <v/>
      </c>
      <c r="C92" s="357" t="str">
        <f t="shared" ca="1" si="7"/>
        <v/>
      </c>
      <c r="D92" s="357"/>
      <c r="E92" s="171" t="str">
        <f t="shared" ca="1" si="8"/>
        <v/>
      </c>
      <c r="F92" s="260"/>
    </row>
    <row r="93" spans="2:6">
      <c r="B93" s="180" t="str">
        <f t="shared" ca="1" si="6"/>
        <v/>
      </c>
      <c r="C93" s="357" t="str">
        <f t="shared" ca="1" si="7"/>
        <v/>
      </c>
      <c r="D93" s="357"/>
      <c r="E93" s="171" t="str">
        <f t="shared" ca="1" si="8"/>
        <v/>
      </c>
      <c r="F93" s="260"/>
    </row>
    <row r="94" spans="2:6">
      <c r="B94" s="180" t="str">
        <f t="shared" ca="1" si="6"/>
        <v/>
      </c>
      <c r="C94" s="357" t="str">
        <f t="shared" ca="1" si="7"/>
        <v/>
      </c>
      <c r="D94" s="357"/>
      <c r="E94" s="171" t="str">
        <f t="shared" ca="1" si="8"/>
        <v/>
      </c>
      <c r="F94" s="260"/>
    </row>
    <row r="95" spans="2:6">
      <c r="B95" s="180" t="str">
        <f t="shared" ca="1" si="6"/>
        <v/>
      </c>
      <c r="C95" s="357" t="str">
        <f t="shared" ca="1" si="7"/>
        <v/>
      </c>
      <c r="D95" s="357"/>
      <c r="E95" s="171" t="str">
        <f t="shared" ca="1" si="8"/>
        <v/>
      </c>
      <c r="F95" s="260"/>
    </row>
    <row r="96" spans="2:6">
      <c r="B96" s="180" t="str">
        <f t="shared" ca="1" si="6"/>
        <v/>
      </c>
      <c r="C96" s="357" t="str">
        <f t="shared" ca="1" si="7"/>
        <v/>
      </c>
      <c r="D96" s="357"/>
      <c r="E96" s="171" t="str">
        <f t="shared" ca="1" si="8"/>
        <v/>
      </c>
      <c r="F96" s="260"/>
    </row>
    <row r="97" spans="2:6">
      <c r="B97" s="180" t="str">
        <f t="shared" ca="1" si="6"/>
        <v/>
      </c>
      <c r="C97" s="357" t="str">
        <f t="shared" ca="1" si="7"/>
        <v/>
      </c>
      <c r="D97" s="357"/>
      <c r="E97" s="171" t="str">
        <f t="shared" ca="1" si="8"/>
        <v/>
      </c>
      <c r="F97" s="260"/>
    </row>
    <row r="98" spans="2:6">
      <c r="B98" s="180" t="str">
        <f t="shared" ca="1" si="6"/>
        <v/>
      </c>
      <c r="C98" s="357" t="str">
        <f t="shared" ca="1" si="7"/>
        <v/>
      </c>
      <c r="D98" s="357"/>
      <c r="E98" s="171" t="str">
        <f t="shared" ca="1" si="8"/>
        <v/>
      </c>
      <c r="F98" s="260"/>
    </row>
    <row r="99" spans="2:6">
      <c r="B99" s="180" t="str">
        <f t="shared" ca="1" si="6"/>
        <v/>
      </c>
      <c r="C99" s="357" t="str">
        <f t="shared" ca="1" si="7"/>
        <v/>
      </c>
      <c r="D99" s="357"/>
      <c r="E99" s="171" t="str">
        <f t="shared" ca="1" si="8"/>
        <v/>
      </c>
      <c r="F99" s="260"/>
    </row>
    <row r="100" spans="2:6">
      <c r="B100" s="180" t="str">
        <f t="shared" ca="1" si="6"/>
        <v/>
      </c>
      <c r="C100" s="357" t="str">
        <f t="shared" ca="1" si="7"/>
        <v/>
      </c>
      <c r="D100" s="357"/>
      <c r="E100" s="171" t="str">
        <f t="shared" ca="1" si="8"/>
        <v/>
      </c>
      <c r="F100" s="260"/>
    </row>
    <row r="101" spans="2:6">
      <c r="B101" s="180" t="str">
        <f t="shared" ca="1" si="6"/>
        <v/>
      </c>
      <c r="C101" s="357" t="str">
        <f t="shared" ca="1" si="7"/>
        <v/>
      </c>
      <c r="D101" s="357"/>
      <c r="E101" s="171" t="str">
        <f t="shared" ca="1" si="8"/>
        <v/>
      </c>
    </row>
    <row r="102" spans="2:6">
      <c r="B102" s="180" t="str">
        <f t="shared" ca="1" si="6"/>
        <v/>
      </c>
      <c r="C102" s="357" t="str">
        <f t="shared" ca="1" si="7"/>
        <v/>
      </c>
      <c r="D102" s="357"/>
      <c r="E102" s="171" t="str">
        <f t="shared" ca="1" si="8"/>
        <v/>
      </c>
    </row>
    <row r="103" spans="2:6">
      <c r="B103" s="180" t="str">
        <f t="shared" ca="1" si="6"/>
        <v/>
      </c>
      <c r="C103" s="357" t="str">
        <f t="shared" ca="1" si="7"/>
        <v/>
      </c>
      <c r="D103" s="357"/>
      <c r="E103" s="171" t="str">
        <f t="shared" ca="1" si="8"/>
        <v/>
      </c>
    </row>
    <row r="104" spans="2:6">
      <c r="B104" s="180" t="str">
        <f t="shared" ca="1" si="6"/>
        <v/>
      </c>
      <c r="C104" s="357" t="str">
        <f t="shared" ca="1" si="7"/>
        <v/>
      </c>
      <c r="D104" s="357"/>
      <c r="E104" s="171" t="str">
        <f t="shared" ca="1" si="8"/>
        <v/>
      </c>
    </row>
    <row r="105" spans="2:6">
      <c r="B105" s="180" t="str">
        <f t="shared" ca="1" si="6"/>
        <v/>
      </c>
      <c r="C105" s="357" t="str">
        <f t="shared" ca="1" si="7"/>
        <v/>
      </c>
      <c r="D105" s="357"/>
      <c r="E105" s="171" t="str">
        <f t="shared" ca="1" si="8"/>
        <v/>
      </c>
    </row>
    <row r="106" spans="2:6">
      <c r="B106" s="180" t="str">
        <f t="shared" ca="1" si="6"/>
        <v/>
      </c>
      <c r="C106" s="357" t="str">
        <f t="shared" ca="1" si="7"/>
        <v/>
      </c>
      <c r="D106" s="357"/>
      <c r="E106" s="171" t="str">
        <f t="shared" ca="1" si="8"/>
        <v/>
      </c>
    </row>
    <row r="107" spans="2:6">
      <c r="B107" s="180" t="str">
        <f t="shared" ca="1" si="6"/>
        <v/>
      </c>
      <c r="C107" s="357" t="str">
        <f t="shared" ca="1" si="7"/>
        <v/>
      </c>
      <c r="D107" s="357"/>
      <c r="E107" s="171" t="str">
        <f t="shared" ca="1" si="8"/>
        <v/>
      </c>
    </row>
    <row r="108" spans="2:6">
      <c r="B108" s="180" t="str">
        <f t="shared" ca="1" si="6"/>
        <v/>
      </c>
      <c r="C108" s="357" t="str">
        <f t="shared" ca="1" si="7"/>
        <v/>
      </c>
      <c r="D108" s="357"/>
      <c r="E108" s="171" t="str">
        <f t="shared" ca="1" si="8"/>
        <v/>
      </c>
    </row>
    <row r="109" spans="2:6">
      <c r="B109" s="180" t="str">
        <f t="shared" ca="1" si="6"/>
        <v/>
      </c>
      <c r="C109" s="357" t="str">
        <f t="shared" ca="1" si="7"/>
        <v/>
      </c>
      <c r="D109" s="357"/>
      <c r="E109" s="171" t="str">
        <f t="shared" ca="1" si="8"/>
        <v/>
      </c>
    </row>
    <row r="110" spans="2:6">
      <c r="B110" s="180" t="str">
        <f t="shared" ca="1" si="6"/>
        <v/>
      </c>
      <c r="C110" s="357" t="str">
        <f t="shared" ca="1" si="7"/>
        <v/>
      </c>
      <c r="D110" s="357"/>
      <c r="E110" s="171" t="str">
        <f t="shared" ca="1" si="8"/>
        <v/>
      </c>
    </row>
    <row r="111" spans="2:6">
      <c r="B111" s="180" t="str">
        <f t="shared" ca="1" si="6"/>
        <v/>
      </c>
      <c r="C111" s="357" t="str">
        <f t="shared" ca="1" si="7"/>
        <v/>
      </c>
      <c r="D111" s="357"/>
      <c r="E111" s="171" t="str">
        <f t="shared" ca="1" si="8"/>
        <v/>
      </c>
    </row>
    <row r="112" spans="2:6">
      <c r="B112" s="180" t="str">
        <f t="shared" ca="1" si="6"/>
        <v/>
      </c>
      <c r="C112" s="357" t="str">
        <f t="shared" ca="1" si="7"/>
        <v/>
      </c>
      <c r="D112" s="357"/>
      <c r="E112" s="171" t="str">
        <f t="shared" ca="1" si="8"/>
        <v/>
      </c>
    </row>
    <row r="113" spans="2:5">
      <c r="B113" s="180" t="str">
        <f t="shared" ca="1" si="6"/>
        <v/>
      </c>
      <c r="C113" s="357" t="str">
        <f t="shared" ca="1" si="7"/>
        <v/>
      </c>
      <c r="D113" s="357"/>
      <c r="E113" s="171" t="str">
        <f t="shared" ca="1" si="8"/>
        <v/>
      </c>
    </row>
    <row r="114" spans="2:5">
      <c r="B114" s="180" t="str">
        <f t="shared" ca="1" si="6"/>
        <v/>
      </c>
      <c r="C114" s="357" t="str">
        <f t="shared" ca="1" si="7"/>
        <v/>
      </c>
      <c r="D114" s="357"/>
      <c r="E114" s="171" t="str">
        <f t="shared" ca="1" si="8"/>
        <v/>
      </c>
    </row>
    <row r="115" spans="2:5">
      <c r="B115" s="180" t="str">
        <f t="shared" ca="1" si="6"/>
        <v/>
      </c>
      <c r="C115" s="357" t="str">
        <f t="shared" ca="1" si="7"/>
        <v/>
      </c>
      <c r="D115" s="357"/>
      <c r="E115" s="171" t="str">
        <f t="shared" ca="1" si="8"/>
        <v/>
      </c>
    </row>
    <row r="116" spans="2:5">
      <c r="B116" s="180" t="str">
        <f t="shared" ca="1" si="6"/>
        <v/>
      </c>
      <c r="C116" s="357" t="str">
        <f t="shared" ca="1" si="7"/>
        <v/>
      </c>
      <c r="D116" s="357"/>
      <c r="E116" s="171" t="str">
        <f t="shared" ca="1" si="8"/>
        <v/>
      </c>
    </row>
    <row r="117" spans="2:5">
      <c r="B117" s="180" t="str">
        <f t="shared" ca="1" si="6"/>
        <v/>
      </c>
      <c r="C117" s="357" t="str">
        <f t="shared" ca="1" si="7"/>
        <v/>
      </c>
      <c r="D117" s="357"/>
      <c r="E117" s="171" t="str">
        <f t="shared" ca="1" si="8"/>
        <v/>
      </c>
    </row>
    <row r="118" spans="2:5">
      <c r="B118" s="180" t="str">
        <f t="shared" ca="1" si="6"/>
        <v/>
      </c>
      <c r="C118" s="357" t="str">
        <f t="shared" ca="1" si="7"/>
        <v/>
      </c>
      <c r="D118" s="357"/>
      <c r="E118" s="171" t="str">
        <f t="shared" ca="1" si="8"/>
        <v/>
      </c>
    </row>
    <row r="119" spans="2:5">
      <c r="B119" s="180" t="str">
        <f t="shared" ca="1" si="6"/>
        <v/>
      </c>
      <c r="C119" s="357" t="str">
        <f t="shared" ca="1" si="7"/>
        <v/>
      </c>
      <c r="D119" s="357"/>
      <c r="E119" s="171" t="str">
        <f t="shared" ca="1" si="8"/>
        <v/>
      </c>
    </row>
    <row r="120" spans="2:5">
      <c r="B120" s="180" t="str">
        <f t="shared" ca="1" si="6"/>
        <v/>
      </c>
      <c r="C120" s="357" t="str">
        <f t="shared" ca="1" si="7"/>
        <v/>
      </c>
      <c r="D120" s="357"/>
      <c r="E120" s="171" t="str">
        <f t="shared" ca="1" si="8"/>
        <v/>
      </c>
    </row>
    <row r="121" spans="2:5">
      <c r="B121" s="180" t="str">
        <f t="shared" ca="1" si="6"/>
        <v/>
      </c>
      <c r="C121" s="357" t="str">
        <f t="shared" ca="1" si="7"/>
        <v/>
      </c>
      <c r="D121" s="357"/>
      <c r="E121" s="171" t="str">
        <f t="shared" ca="1" si="8"/>
        <v/>
      </c>
    </row>
    <row r="122" spans="2:5">
      <c r="B122" s="180" t="str">
        <f t="shared" ca="1" si="6"/>
        <v/>
      </c>
      <c r="C122" s="357" t="str">
        <f t="shared" ca="1" si="7"/>
        <v/>
      </c>
      <c r="D122" s="357"/>
      <c r="E122" s="171" t="str">
        <f t="shared" ca="1" si="8"/>
        <v/>
      </c>
    </row>
    <row r="123" spans="2:5">
      <c r="B123" s="180" t="str">
        <f t="shared" ca="1" si="6"/>
        <v/>
      </c>
      <c r="C123" s="357" t="str">
        <f t="shared" ca="1" si="7"/>
        <v/>
      </c>
      <c r="D123" s="357"/>
      <c r="E123" s="171" t="str">
        <f t="shared" ca="1" si="8"/>
        <v/>
      </c>
    </row>
    <row r="124" spans="2:5">
      <c r="B124" s="180" t="str">
        <f t="shared" ca="1" si="6"/>
        <v/>
      </c>
      <c r="C124" s="357" t="str">
        <f t="shared" ca="1" si="7"/>
        <v/>
      </c>
      <c r="D124" s="357"/>
      <c r="E124" s="171" t="str">
        <f t="shared" ca="1" si="8"/>
        <v/>
      </c>
    </row>
    <row r="125" spans="2:5">
      <c r="B125" s="180" t="str">
        <f t="shared" ca="1" si="6"/>
        <v/>
      </c>
      <c r="C125" s="357" t="str">
        <f t="shared" ca="1" si="7"/>
        <v/>
      </c>
      <c r="D125" s="357"/>
      <c r="E125" s="171" t="str">
        <f t="shared" ca="1" si="8"/>
        <v/>
      </c>
    </row>
    <row r="126" spans="2:5">
      <c r="B126" s="180" t="str">
        <f t="shared" ca="1" si="6"/>
        <v/>
      </c>
      <c r="C126" s="357" t="str">
        <f t="shared" ca="1" si="7"/>
        <v/>
      </c>
      <c r="D126" s="357"/>
      <c r="E126" s="171" t="str">
        <f t="shared" ca="1" si="8"/>
        <v/>
      </c>
    </row>
    <row r="127" spans="2:5">
      <c r="B127" s="180" t="str">
        <f t="shared" ca="1" si="6"/>
        <v/>
      </c>
      <c r="C127" s="357" t="str">
        <f t="shared" ca="1" si="7"/>
        <v/>
      </c>
      <c r="D127" s="357"/>
      <c r="E127" s="171" t="str">
        <f t="shared" ca="1" si="8"/>
        <v/>
      </c>
    </row>
    <row r="128" spans="2:5">
      <c r="B128" s="180" t="str">
        <f t="shared" ca="1" si="6"/>
        <v/>
      </c>
      <c r="C128" s="357" t="str">
        <f t="shared" ca="1" si="7"/>
        <v/>
      </c>
      <c r="D128" s="357"/>
      <c r="E128" s="171" t="str">
        <f t="shared" ca="1" si="8"/>
        <v/>
      </c>
    </row>
    <row r="129" spans="2:5">
      <c r="B129" s="180" t="str">
        <f t="shared" ca="1" si="6"/>
        <v/>
      </c>
      <c r="C129" s="357" t="str">
        <f t="shared" ca="1" si="7"/>
        <v/>
      </c>
      <c r="D129" s="357"/>
      <c r="E129" s="171" t="str">
        <f t="shared" ca="1" si="8"/>
        <v/>
      </c>
    </row>
    <row r="130" spans="2:5">
      <c r="B130" s="180" t="str">
        <f t="shared" ca="1" si="6"/>
        <v/>
      </c>
      <c r="C130" s="357" t="str">
        <f t="shared" ca="1" si="7"/>
        <v/>
      </c>
      <c r="D130" s="357"/>
      <c r="E130" s="171" t="str">
        <f t="shared" ca="1" si="8"/>
        <v/>
      </c>
    </row>
    <row r="131" spans="2:5">
      <c r="B131" s="180" t="str">
        <f t="shared" ca="1" si="6"/>
        <v/>
      </c>
      <c r="C131" s="357" t="str">
        <f t="shared" ca="1" si="7"/>
        <v/>
      </c>
      <c r="D131" s="357"/>
      <c r="E131" s="171" t="str">
        <f t="shared" ca="1" si="8"/>
        <v/>
      </c>
    </row>
    <row r="132" spans="2:5">
      <c r="B132" s="180" t="str">
        <f t="shared" ca="1" si="6"/>
        <v/>
      </c>
      <c r="C132" s="357" t="str">
        <f t="shared" ca="1" si="7"/>
        <v/>
      </c>
      <c r="D132" s="357"/>
      <c r="E132" s="171" t="str">
        <f t="shared" ca="1" si="8"/>
        <v/>
      </c>
    </row>
    <row r="133" spans="2:5">
      <c r="B133" s="180" t="str">
        <f t="shared" ca="1" si="6"/>
        <v/>
      </c>
      <c r="C133" s="357" t="str">
        <f t="shared" ca="1" si="7"/>
        <v/>
      </c>
      <c r="D133" s="357"/>
      <c r="E133" s="171" t="str">
        <f t="shared" ca="1" si="8"/>
        <v/>
      </c>
    </row>
    <row r="134" spans="2:5">
      <c r="B134" s="180" t="str">
        <f t="shared" ref="B134:B197" ca="1" si="9">IF(ISNA(VLOOKUP(ROW()-5,益表,1,FALSE))=TRUE,"",IF(VLOOKUP(ROW()-5,益表,7,FALSE)="","",VLOOKUP(ROW()-5,益表,7,FALSE)))</f>
        <v/>
      </c>
      <c r="C134" s="357" t="str">
        <f t="shared" ref="C134:C197" ca="1" si="10">IF(ISNA(VLOOKUP(ROW()-5,益表,1,FALSE))=TRUE,"",VLOOKUP(ROW()-5,益表,9,FALSE))</f>
        <v/>
      </c>
      <c r="D134" s="357"/>
      <c r="E134" s="171" t="str">
        <f t="shared" ref="E134:E197" ca="1" si="11">IF(ISNA(VLOOKUP(ROW()-5,益表,1,FALSE))=TRUE,"",IF(VLOOKUP(ROW()-5,益表,12,FALSE)="","",IF(LEFT(VLOOKUP(ROW()-5,益表,9,FALSE),1)="減",VLOOKUP(ROW()-5,益表,12,FALSE)*-1,VLOOKUP(ROW()-5,益表,12,FALSE))))</f>
        <v/>
      </c>
    </row>
    <row r="135" spans="2:5">
      <c r="B135" s="180" t="str">
        <f t="shared" ca="1" si="9"/>
        <v/>
      </c>
      <c r="C135" s="357" t="str">
        <f t="shared" ca="1" si="10"/>
        <v/>
      </c>
      <c r="D135" s="357"/>
      <c r="E135" s="171" t="str">
        <f t="shared" ca="1" si="11"/>
        <v/>
      </c>
    </row>
    <row r="136" spans="2:5">
      <c r="B136" s="180" t="str">
        <f t="shared" ca="1" si="9"/>
        <v/>
      </c>
      <c r="C136" s="357" t="str">
        <f t="shared" ca="1" si="10"/>
        <v/>
      </c>
      <c r="D136" s="357"/>
      <c r="E136" s="171" t="str">
        <f t="shared" ca="1" si="11"/>
        <v/>
      </c>
    </row>
    <row r="137" spans="2:5">
      <c r="B137" s="180" t="str">
        <f t="shared" ca="1" si="9"/>
        <v/>
      </c>
      <c r="C137" s="357" t="str">
        <f t="shared" ca="1" si="10"/>
        <v/>
      </c>
      <c r="D137" s="357"/>
      <c r="E137" s="171" t="str">
        <f t="shared" ca="1" si="11"/>
        <v/>
      </c>
    </row>
    <row r="138" spans="2:5">
      <c r="B138" s="180" t="str">
        <f t="shared" ca="1" si="9"/>
        <v/>
      </c>
      <c r="C138" s="357" t="str">
        <f t="shared" ca="1" si="10"/>
        <v/>
      </c>
      <c r="D138" s="357"/>
      <c r="E138" s="171" t="str">
        <f t="shared" ca="1" si="11"/>
        <v/>
      </c>
    </row>
    <row r="139" spans="2:5">
      <c r="B139" s="180" t="str">
        <f t="shared" ca="1" si="9"/>
        <v/>
      </c>
      <c r="C139" s="357" t="str">
        <f t="shared" ca="1" si="10"/>
        <v/>
      </c>
      <c r="D139" s="357"/>
      <c r="E139" s="171" t="str">
        <f t="shared" ca="1" si="11"/>
        <v/>
      </c>
    </row>
    <row r="140" spans="2:5">
      <c r="B140" s="180" t="str">
        <f t="shared" ca="1" si="9"/>
        <v/>
      </c>
      <c r="C140" s="357" t="str">
        <f t="shared" ca="1" si="10"/>
        <v/>
      </c>
      <c r="D140" s="357"/>
      <c r="E140" s="171" t="str">
        <f t="shared" ca="1" si="11"/>
        <v/>
      </c>
    </row>
    <row r="141" spans="2:5">
      <c r="B141" s="180" t="str">
        <f t="shared" ca="1" si="9"/>
        <v/>
      </c>
      <c r="C141" s="357" t="str">
        <f t="shared" ca="1" si="10"/>
        <v/>
      </c>
      <c r="D141" s="357"/>
      <c r="E141" s="171" t="str">
        <f t="shared" ca="1" si="11"/>
        <v/>
      </c>
    </row>
    <row r="142" spans="2:5">
      <c r="B142" s="180" t="str">
        <f t="shared" ca="1" si="9"/>
        <v/>
      </c>
      <c r="C142" s="357" t="str">
        <f t="shared" ca="1" si="10"/>
        <v/>
      </c>
      <c r="D142" s="357"/>
      <c r="E142" s="171" t="str">
        <f t="shared" ca="1" si="11"/>
        <v/>
      </c>
    </row>
    <row r="143" spans="2:5">
      <c r="B143" s="180" t="str">
        <f t="shared" ca="1" si="9"/>
        <v/>
      </c>
      <c r="C143" s="357" t="str">
        <f t="shared" ca="1" si="10"/>
        <v/>
      </c>
      <c r="D143" s="357"/>
      <c r="E143" s="171" t="str">
        <f t="shared" ca="1" si="11"/>
        <v/>
      </c>
    </row>
    <row r="144" spans="2:5">
      <c r="B144" s="180" t="str">
        <f t="shared" ca="1" si="9"/>
        <v/>
      </c>
      <c r="C144" s="357" t="str">
        <f t="shared" ca="1" si="10"/>
        <v/>
      </c>
      <c r="D144" s="357"/>
      <c r="E144" s="171" t="str">
        <f t="shared" ca="1" si="11"/>
        <v/>
      </c>
    </row>
    <row r="145" spans="2:5">
      <c r="B145" s="180" t="str">
        <f t="shared" ca="1" si="9"/>
        <v/>
      </c>
      <c r="C145" s="357" t="str">
        <f t="shared" ca="1" si="10"/>
        <v/>
      </c>
      <c r="D145" s="357"/>
      <c r="E145" s="171" t="str">
        <f t="shared" ca="1" si="11"/>
        <v/>
      </c>
    </row>
    <row r="146" spans="2:5">
      <c r="B146" s="180" t="str">
        <f t="shared" ca="1" si="9"/>
        <v/>
      </c>
      <c r="C146" s="357" t="str">
        <f t="shared" ca="1" si="10"/>
        <v/>
      </c>
      <c r="D146" s="357"/>
      <c r="E146" s="171" t="str">
        <f t="shared" ca="1" si="11"/>
        <v/>
      </c>
    </row>
    <row r="147" spans="2:5">
      <c r="B147" s="180" t="str">
        <f t="shared" ca="1" si="9"/>
        <v/>
      </c>
      <c r="C147" s="357" t="str">
        <f t="shared" ca="1" si="10"/>
        <v/>
      </c>
      <c r="D147" s="357"/>
      <c r="E147" s="171" t="str">
        <f t="shared" ca="1" si="11"/>
        <v/>
      </c>
    </row>
    <row r="148" spans="2:5">
      <c r="B148" s="180" t="str">
        <f t="shared" ca="1" si="9"/>
        <v/>
      </c>
      <c r="C148" s="357" t="str">
        <f t="shared" ca="1" si="10"/>
        <v/>
      </c>
      <c r="D148" s="357"/>
      <c r="E148" s="171" t="str">
        <f t="shared" ca="1" si="11"/>
        <v/>
      </c>
    </row>
    <row r="149" spans="2:5">
      <c r="B149" s="180" t="str">
        <f t="shared" ca="1" si="9"/>
        <v/>
      </c>
      <c r="C149" s="357" t="str">
        <f t="shared" ca="1" si="10"/>
        <v/>
      </c>
      <c r="D149" s="357"/>
      <c r="E149" s="171" t="str">
        <f t="shared" ca="1" si="11"/>
        <v/>
      </c>
    </row>
    <row r="150" spans="2:5">
      <c r="B150" s="180" t="str">
        <f t="shared" ca="1" si="9"/>
        <v/>
      </c>
      <c r="C150" s="357" t="str">
        <f t="shared" ca="1" si="10"/>
        <v/>
      </c>
      <c r="D150" s="357"/>
      <c r="E150" s="171" t="str">
        <f t="shared" ca="1" si="11"/>
        <v/>
      </c>
    </row>
    <row r="151" spans="2:5">
      <c r="B151" s="180" t="str">
        <f t="shared" ca="1" si="9"/>
        <v/>
      </c>
      <c r="C151" s="357" t="str">
        <f t="shared" ca="1" si="10"/>
        <v/>
      </c>
      <c r="D151" s="357"/>
      <c r="E151" s="171" t="str">
        <f t="shared" ca="1" si="11"/>
        <v/>
      </c>
    </row>
    <row r="152" spans="2:5">
      <c r="B152" s="180" t="str">
        <f t="shared" ca="1" si="9"/>
        <v/>
      </c>
      <c r="C152" s="357" t="str">
        <f t="shared" ca="1" si="10"/>
        <v/>
      </c>
      <c r="D152" s="357"/>
      <c r="E152" s="171" t="str">
        <f t="shared" ca="1" si="11"/>
        <v/>
      </c>
    </row>
    <row r="153" spans="2:5">
      <c r="B153" s="180" t="str">
        <f t="shared" ca="1" si="9"/>
        <v/>
      </c>
      <c r="C153" s="357" t="str">
        <f t="shared" ca="1" si="10"/>
        <v/>
      </c>
      <c r="D153" s="357"/>
      <c r="E153" s="171" t="str">
        <f t="shared" ca="1" si="11"/>
        <v/>
      </c>
    </row>
    <row r="154" spans="2:5">
      <c r="B154" s="180" t="str">
        <f t="shared" ca="1" si="9"/>
        <v/>
      </c>
      <c r="C154" s="357" t="str">
        <f t="shared" ca="1" si="10"/>
        <v/>
      </c>
      <c r="D154" s="357"/>
      <c r="E154" s="171" t="str">
        <f t="shared" ca="1" si="11"/>
        <v/>
      </c>
    </row>
    <row r="155" spans="2:5">
      <c r="B155" s="180" t="str">
        <f t="shared" ca="1" si="9"/>
        <v/>
      </c>
      <c r="C155" s="357" t="str">
        <f t="shared" ca="1" si="10"/>
        <v/>
      </c>
      <c r="D155" s="357"/>
      <c r="E155" s="171" t="str">
        <f t="shared" ca="1" si="11"/>
        <v/>
      </c>
    </row>
    <row r="156" spans="2:5">
      <c r="B156" s="180" t="str">
        <f t="shared" ca="1" si="9"/>
        <v/>
      </c>
      <c r="C156" s="357" t="str">
        <f t="shared" ca="1" si="10"/>
        <v/>
      </c>
      <c r="D156" s="357"/>
      <c r="E156" s="171" t="str">
        <f t="shared" ca="1" si="11"/>
        <v/>
      </c>
    </row>
    <row r="157" spans="2:5">
      <c r="B157" s="180" t="str">
        <f t="shared" ca="1" si="9"/>
        <v/>
      </c>
      <c r="C157" s="357" t="str">
        <f t="shared" ca="1" si="10"/>
        <v/>
      </c>
      <c r="D157" s="357"/>
      <c r="E157" s="171" t="str">
        <f t="shared" ca="1" si="11"/>
        <v/>
      </c>
    </row>
    <row r="158" spans="2:5">
      <c r="B158" s="180" t="str">
        <f t="shared" ca="1" si="9"/>
        <v/>
      </c>
      <c r="C158" s="357" t="str">
        <f t="shared" ca="1" si="10"/>
        <v/>
      </c>
      <c r="D158" s="357"/>
      <c r="E158" s="171" t="str">
        <f t="shared" ca="1" si="11"/>
        <v/>
      </c>
    </row>
    <row r="159" spans="2:5">
      <c r="B159" s="180" t="str">
        <f t="shared" ca="1" si="9"/>
        <v/>
      </c>
      <c r="C159" s="357" t="str">
        <f t="shared" ca="1" si="10"/>
        <v/>
      </c>
      <c r="D159" s="357"/>
      <c r="E159" s="171" t="str">
        <f t="shared" ca="1" si="11"/>
        <v/>
      </c>
    </row>
    <row r="160" spans="2:5">
      <c r="B160" s="180" t="str">
        <f t="shared" ca="1" si="9"/>
        <v/>
      </c>
      <c r="C160" s="357" t="str">
        <f t="shared" ca="1" si="10"/>
        <v/>
      </c>
      <c r="D160" s="357"/>
      <c r="E160" s="171" t="str">
        <f t="shared" ca="1" si="11"/>
        <v/>
      </c>
    </row>
    <row r="161" spans="2:5">
      <c r="B161" s="180" t="str">
        <f t="shared" ca="1" si="9"/>
        <v/>
      </c>
      <c r="C161" s="357" t="str">
        <f t="shared" ca="1" si="10"/>
        <v/>
      </c>
      <c r="D161" s="357"/>
      <c r="E161" s="171" t="str">
        <f t="shared" ca="1" si="11"/>
        <v/>
      </c>
    </row>
    <row r="162" spans="2:5">
      <c r="B162" s="180" t="str">
        <f t="shared" ca="1" si="9"/>
        <v/>
      </c>
      <c r="C162" s="357" t="str">
        <f t="shared" ca="1" si="10"/>
        <v/>
      </c>
      <c r="D162" s="357"/>
      <c r="E162" s="171" t="str">
        <f t="shared" ca="1" si="11"/>
        <v/>
      </c>
    </row>
    <row r="163" spans="2:5">
      <c r="B163" s="180" t="str">
        <f t="shared" ca="1" si="9"/>
        <v/>
      </c>
      <c r="C163" s="357" t="str">
        <f t="shared" ca="1" si="10"/>
        <v/>
      </c>
      <c r="D163" s="357"/>
      <c r="E163" s="171" t="str">
        <f t="shared" ca="1" si="11"/>
        <v/>
      </c>
    </row>
    <row r="164" spans="2:5">
      <c r="B164" s="180" t="str">
        <f t="shared" ca="1" si="9"/>
        <v/>
      </c>
      <c r="C164" s="357" t="str">
        <f t="shared" ca="1" si="10"/>
        <v/>
      </c>
      <c r="D164" s="357"/>
      <c r="E164" s="171" t="str">
        <f t="shared" ca="1" si="11"/>
        <v/>
      </c>
    </row>
    <row r="165" spans="2:5">
      <c r="B165" s="180" t="str">
        <f t="shared" ca="1" si="9"/>
        <v/>
      </c>
      <c r="C165" s="357" t="str">
        <f t="shared" ca="1" si="10"/>
        <v/>
      </c>
      <c r="D165" s="357"/>
      <c r="E165" s="171" t="str">
        <f t="shared" ca="1" si="11"/>
        <v/>
      </c>
    </row>
    <row r="166" spans="2:5">
      <c r="B166" s="180" t="str">
        <f t="shared" ca="1" si="9"/>
        <v/>
      </c>
      <c r="C166" s="357" t="str">
        <f t="shared" ca="1" si="10"/>
        <v/>
      </c>
      <c r="D166" s="357"/>
      <c r="E166" s="171" t="str">
        <f t="shared" ca="1" si="11"/>
        <v/>
      </c>
    </row>
    <row r="167" spans="2:5">
      <c r="B167" s="180" t="str">
        <f t="shared" ca="1" si="9"/>
        <v/>
      </c>
      <c r="C167" s="357" t="str">
        <f t="shared" ca="1" si="10"/>
        <v/>
      </c>
      <c r="D167" s="357"/>
      <c r="E167" s="171" t="str">
        <f t="shared" ca="1" si="11"/>
        <v/>
      </c>
    </row>
    <row r="168" spans="2:5">
      <c r="B168" s="180" t="str">
        <f t="shared" ca="1" si="9"/>
        <v/>
      </c>
      <c r="C168" s="357" t="str">
        <f t="shared" ca="1" si="10"/>
        <v/>
      </c>
      <c r="D168" s="357"/>
      <c r="E168" s="171" t="str">
        <f t="shared" ca="1" si="11"/>
        <v/>
      </c>
    </row>
    <row r="169" spans="2:5">
      <c r="B169" s="180" t="str">
        <f t="shared" ca="1" si="9"/>
        <v/>
      </c>
      <c r="C169" s="357" t="str">
        <f t="shared" ca="1" si="10"/>
        <v/>
      </c>
      <c r="D169" s="357"/>
      <c r="E169" s="171" t="str">
        <f t="shared" ca="1" si="11"/>
        <v/>
      </c>
    </row>
    <row r="170" spans="2:5">
      <c r="B170" s="180" t="str">
        <f t="shared" ca="1" si="9"/>
        <v/>
      </c>
      <c r="C170" s="357" t="str">
        <f t="shared" ca="1" si="10"/>
        <v/>
      </c>
      <c r="D170" s="357"/>
      <c r="E170" s="171" t="str">
        <f t="shared" ca="1" si="11"/>
        <v/>
      </c>
    </row>
    <row r="171" spans="2:5">
      <c r="B171" s="180" t="str">
        <f t="shared" ca="1" si="9"/>
        <v/>
      </c>
      <c r="C171" s="357" t="str">
        <f t="shared" ca="1" si="10"/>
        <v/>
      </c>
      <c r="D171" s="357"/>
      <c r="E171" s="171" t="str">
        <f t="shared" ca="1" si="11"/>
        <v/>
      </c>
    </row>
    <row r="172" spans="2:5">
      <c r="B172" s="180" t="str">
        <f t="shared" ca="1" si="9"/>
        <v/>
      </c>
      <c r="C172" s="357" t="str">
        <f t="shared" ca="1" si="10"/>
        <v/>
      </c>
      <c r="D172" s="357"/>
      <c r="E172" s="171" t="str">
        <f t="shared" ca="1" si="11"/>
        <v/>
      </c>
    </row>
    <row r="173" spans="2:5">
      <c r="B173" s="180" t="str">
        <f t="shared" ca="1" si="9"/>
        <v/>
      </c>
      <c r="C173" s="357" t="str">
        <f t="shared" ca="1" si="10"/>
        <v/>
      </c>
      <c r="D173" s="357"/>
      <c r="E173" s="171" t="str">
        <f t="shared" ca="1" si="11"/>
        <v/>
      </c>
    </row>
    <row r="174" spans="2:5">
      <c r="B174" s="180" t="str">
        <f t="shared" ca="1" si="9"/>
        <v/>
      </c>
      <c r="C174" s="357" t="str">
        <f t="shared" ca="1" si="10"/>
        <v/>
      </c>
      <c r="D174" s="357"/>
      <c r="E174" s="171" t="str">
        <f t="shared" ca="1" si="11"/>
        <v/>
      </c>
    </row>
    <row r="175" spans="2:5">
      <c r="B175" s="180" t="str">
        <f t="shared" ca="1" si="9"/>
        <v/>
      </c>
      <c r="C175" s="357" t="str">
        <f t="shared" ca="1" si="10"/>
        <v/>
      </c>
      <c r="D175" s="357"/>
      <c r="E175" s="171" t="str">
        <f t="shared" ca="1" si="11"/>
        <v/>
      </c>
    </row>
    <row r="176" spans="2:5">
      <c r="B176" s="180" t="str">
        <f t="shared" ca="1" si="9"/>
        <v/>
      </c>
      <c r="C176" s="357" t="str">
        <f t="shared" ca="1" si="10"/>
        <v/>
      </c>
      <c r="D176" s="357"/>
      <c r="E176" s="171" t="str">
        <f t="shared" ca="1" si="11"/>
        <v/>
      </c>
    </row>
    <row r="177" spans="2:5">
      <c r="B177" s="180" t="str">
        <f t="shared" ca="1" si="9"/>
        <v/>
      </c>
      <c r="C177" s="357" t="str">
        <f t="shared" ca="1" si="10"/>
        <v/>
      </c>
      <c r="D177" s="357"/>
      <c r="E177" s="171" t="str">
        <f t="shared" ca="1" si="11"/>
        <v/>
      </c>
    </row>
    <row r="178" spans="2:5">
      <c r="B178" s="180" t="str">
        <f t="shared" ca="1" si="9"/>
        <v/>
      </c>
      <c r="C178" s="357" t="str">
        <f t="shared" ca="1" si="10"/>
        <v/>
      </c>
      <c r="D178" s="357"/>
      <c r="E178" s="171" t="str">
        <f t="shared" ca="1" si="11"/>
        <v/>
      </c>
    </row>
    <row r="179" spans="2:5">
      <c r="B179" s="180" t="str">
        <f t="shared" ca="1" si="9"/>
        <v/>
      </c>
      <c r="C179" s="357" t="str">
        <f t="shared" ca="1" si="10"/>
        <v/>
      </c>
      <c r="D179" s="357"/>
      <c r="E179" s="171" t="str">
        <f t="shared" ca="1" si="11"/>
        <v/>
      </c>
    </row>
    <row r="180" spans="2:5">
      <c r="B180" s="180" t="str">
        <f t="shared" ca="1" si="9"/>
        <v/>
      </c>
      <c r="C180" s="357" t="str">
        <f t="shared" ca="1" si="10"/>
        <v/>
      </c>
      <c r="D180" s="357"/>
      <c r="E180" s="171" t="str">
        <f t="shared" ca="1" si="11"/>
        <v/>
      </c>
    </row>
    <row r="181" spans="2:5">
      <c r="B181" s="180" t="str">
        <f t="shared" ca="1" si="9"/>
        <v/>
      </c>
      <c r="C181" s="357" t="str">
        <f t="shared" ca="1" si="10"/>
        <v/>
      </c>
      <c r="D181" s="357"/>
      <c r="E181" s="171" t="str">
        <f t="shared" ca="1" si="11"/>
        <v/>
      </c>
    </row>
    <row r="182" spans="2:5">
      <c r="B182" s="180" t="str">
        <f t="shared" ca="1" si="9"/>
        <v/>
      </c>
      <c r="C182" s="357" t="str">
        <f t="shared" ca="1" si="10"/>
        <v/>
      </c>
      <c r="D182" s="357"/>
      <c r="E182" s="171" t="str">
        <f t="shared" ca="1" si="11"/>
        <v/>
      </c>
    </row>
    <row r="183" spans="2:5">
      <c r="B183" s="180" t="str">
        <f t="shared" ca="1" si="9"/>
        <v/>
      </c>
      <c r="C183" s="357" t="str">
        <f t="shared" ca="1" si="10"/>
        <v/>
      </c>
      <c r="D183" s="357"/>
      <c r="E183" s="171" t="str">
        <f t="shared" ca="1" si="11"/>
        <v/>
      </c>
    </row>
    <row r="184" spans="2:5">
      <c r="B184" s="180" t="str">
        <f t="shared" ca="1" si="9"/>
        <v/>
      </c>
      <c r="C184" s="357" t="str">
        <f t="shared" ca="1" si="10"/>
        <v/>
      </c>
      <c r="D184" s="357"/>
      <c r="E184" s="171" t="str">
        <f t="shared" ca="1" si="11"/>
        <v/>
      </c>
    </row>
    <row r="185" spans="2:5">
      <c r="B185" s="180" t="str">
        <f t="shared" ca="1" si="9"/>
        <v/>
      </c>
      <c r="C185" s="357" t="str">
        <f t="shared" ca="1" si="10"/>
        <v/>
      </c>
      <c r="D185" s="357"/>
      <c r="E185" s="171" t="str">
        <f t="shared" ca="1" si="11"/>
        <v/>
      </c>
    </row>
    <row r="186" spans="2:5">
      <c r="B186" s="180" t="str">
        <f t="shared" ca="1" si="9"/>
        <v/>
      </c>
      <c r="C186" s="357" t="str">
        <f t="shared" ca="1" si="10"/>
        <v/>
      </c>
      <c r="D186" s="357"/>
      <c r="E186" s="171" t="str">
        <f t="shared" ca="1" si="11"/>
        <v/>
      </c>
    </row>
    <row r="187" spans="2:5">
      <c r="B187" s="180" t="str">
        <f t="shared" ca="1" si="9"/>
        <v/>
      </c>
      <c r="C187" s="357" t="str">
        <f t="shared" ca="1" si="10"/>
        <v/>
      </c>
      <c r="D187" s="357"/>
      <c r="E187" s="171" t="str">
        <f t="shared" ca="1" si="11"/>
        <v/>
      </c>
    </row>
    <row r="188" spans="2:5">
      <c r="B188" s="180" t="str">
        <f t="shared" ca="1" si="9"/>
        <v/>
      </c>
      <c r="C188" s="357" t="str">
        <f t="shared" ca="1" si="10"/>
        <v/>
      </c>
      <c r="D188" s="357"/>
      <c r="E188" s="171" t="str">
        <f t="shared" ca="1" si="11"/>
        <v/>
      </c>
    </row>
    <row r="189" spans="2:5">
      <c r="B189" s="180" t="str">
        <f t="shared" ca="1" si="9"/>
        <v/>
      </c>
      <c r="C189" s="357" t="str">
        <f t="shared" ca="1" si="10"/>
        <v/>
      </c>
      <c r="D189" s="357"/>
      <c r="E189" s="171" t="str">
        <f t="shared" ca="1" si="11"/>
        <v/>
      </c>
    </row>
    <row r="190" spans="2:5">
      <c r="B190" s="180" t="str">
        <f t="shared" ca="1" si="9"/>
        <v/>
      </c>
      <c r="C190" s="357" t="str">
        <f t="shared" ca="1" si="10"/>
        <v/>
      </c>
      <c r="D190" s="357"/>
      <c r="E190" s="171" t="str">
        <f t="shared" ca="1" si="11"/>
        <v/>
      </c>
    </row>
    <row r="191" spans="2:5">
      <c r="B191" s="180" t="str">
        <f t="shared" ca="1" si="9"/>
        <v/>
      </c>
      <c r="C191" s="357" t="str">
        <f t="shared" ca="1" si="10"/>
        <v/>
      </c>
      <c r="D191" s="357"/>
      <c r="E191" s="171" t="str">
        <f t="shared" ca="1" si="11"/>
        <v/>
      </c>
    </row>
    <row r="192" spans="2:5">
      <c r="B192" s="180" t="str">
        <f t="shared" ca="1" si="9"/>
        <v/>
      </c>
      <c r="C192" s="357" t="str">
        <f t="shared" ca="1" si="10"/>
        <v/>
      </c>
      <c r="D192" s="357"/>
      <c r="E192" s="171" t="str">
        <f t="shared" ca="1" si="11"/>
        <v/>
      </c>
    </row>
    <row r="193" spans="2:5">
      <c r="B193" s="180" t="str">
        <f t="shared" ca="1" si="9"/>
        <v/>
      </c>
      <c r="C193" s="357" t="str">
        <f t="shared" ca="1" si="10"/>
        <v/>
      </c>
      <c r="D193" s="357"/>
      <c r="E193" s="171" t="str">
        <f t="shared" ca="1" si="11"/>
        <v/>
      </c>
    </row>
    <row r="194" spans="2:5">
      <c r="B194" s="180" t="str">
        <f t="shared" ca="1" si="9"/>
        <v/>
      </c>
      <c r="C194" s="357" t="str">
        <f t="shared" ca="1" si="10"/>
        <v/>
      </c>
      <c r="D194" s="357"/>
      <c r="E194" s="171" t="str">
        <f t="shared" ca="1" si="11"/>
        <v/>
      </c>
    </row>
    <row r="195" spans="2:5">
      <c r="B195" s="180" t="str">
        <f t="shared" ca="1" si="9"/>
        <v/>
      </c>
      <c r="C195" s="357" t="str">
        <f t="shared" ca="1" si="10"/>
        <v/>
      </c>
      <c r="D195" s="357"/>
      <c r="E195" s="171" t="str">
        <f t="shared" ca="1" si="11"/>
        <v/>
      </c>
    </row>
    <row r="196" spans="2:5">
      <c r="B196" s="180" t="str">
        <f t="shared" ca="1" si="9"/>
        <v/>
      </c>
      <c r="C196" s="357" t="str">
        <f t="shared" ca="1" si="10"/>
        <v/>
      </c>
      <c r="D196" s="357"/>
      <c r="E196" s="171" t="str">
        <f t="shared" ca="1" si="11"/>
        <v/>
      </c>
    </row>
    <row r="197" spans="2:5">
      <c r="B197" s="180" t="str">
        <f t="shared" ca="1" si="9"/>
        <v/>
      </c>
      <c r="C197" s="357" t="str">
        <f t="shared" ca="1" si="10"/>
        <v/>
      </c>
      <c r="D197" s="357"/>
      <c r="E197" s="171" t="str">
        <f t="shared" ca="1" si="11"/>
        <v/>
      </c>
    </row>
    <row r="198" spans="2:5">
      <c r="B198" s="180" t="str">
        <f t="shared" ref="B198:B200" ca="1" si="12">IF(ISNA(VLOOKUP(ROW()-5,益表,1,FALSE))=TRUE,"",IF(VLOOKUP(ROW()-5,益表,7,FALSE)="","",VLOOKUP(ROW()-5,益表,7,FALSE)))</f>
        <v/>
      </c>
      <c r="C198" s="357" t="str">
        <f t="shared" ref="C198:C200" ca="1" si="13">IF(ISNA(VLOOKUP(ROW()-5,益表,1,FALSE))=TRUE,"",VLOOKUP(ROW()-5,益表,9,FALSE))</f>
        <v/>
      </c>
      <c r="D198" s="357"/>
      <c r="E198" s="171" t="str">
        <f t="shared" ref="E198:E200" ca="1" si="14">IF(ISNA(VLOOKUP(ROW()-5,益表,1,FALSE))=TRUE,"",IF(VLOOKUP(ROW()-5,益表,12,FALSE)="","",IF(LEFT(VLOOKUP(ROW()-5,益表,9,FALSE),1)="減",VLOOKUP(ROW()-5,益表,12,FALSE)*-1,VLOOKUP(ROW()-5,益表,12,FALSE))))</f>
        <v/>
      </c>
    </row>
    <row r="199" spans="2:5">
      <c r="B199" s="180" t="str">
        <f t="shared" ca="1" si="12"/>
        <v/>
      </c>
      <c r="C199" s="357" t="str">
        <f t="shared" ca="1" si="13"/>
        <v/>
      </c>
      <c r="D199" s="357"/>
      <c r="E199" s="171" t="str">
        <f t="shared" ca="1" si="14"/>
        <v/>
      </c>
    </row>
    <row r="200" spans="2:5">
      <c r="B200" s="180" t="str">
        <f t="shared" ca="1" si="12"/>
        <v/>
      </c>
      <c r="C200" s="357" t="str">
        <f t="shared" ca="1" si="13"/>
        <v/>
      </c>
      <c r="D200" s="357"/>
      <c r="E200" s="171"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11" priority="3">
      <formula>RIGHT($C6,2)="損益"</formula>
    </cfRule>
    <cfRule type="expression" dxfId="10" priority="8">
      <formula>RIGHT($C6,2)="淨額"</formula>
    </cfRule>
    <cfRule type="expression" dxfId="9" priority="9">
      <formula>RIGHT($C6,2)="毛利"</formula>
    </cfRule>
    <cfRule type="expression" dxfId="8" priority="10">
      <formula>RIGHT($C6,2)="合計"</formula>
    </cfRule>
  </conditionalFormatting>
  <conditionalFormatting sqref="C6:C200">
    <cfRule type="expression" dxfId="7" priority="4">
      <formula>LEN(B6)&gt;2</formula>
    </cfRule>
  </conditionalFormatting>
  <conditionalFormatting sqref="E6:E200">
    <cfRule type="expression" dxfId="6" priority="2">
      <formula>RIGHT($C6,2)="淨利"</formula>
    </cfRule>
  </conditionalFormatting>
  <conditionalFormatting sqref="G3:G4">
    <cfRule type="expression" dxfId="5"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c r="A1" s="257" t="str">
        <f ca="1">日記簿!E1</f>
        <v/>
      </c>
      <c r="B1" s="250"/>
      <c r="C1" s="246"/>
      <c r="D1" s="251">
        <f>會計項目表!J1</f>
        <v>2</v>
      </c>
      <c r="E1" s="252"/>
      <c r="F1" s="253"/>
      <c r="G1" s="246"/>
      <c r="H1" s="254">
        <f>會計項目表!L1</f>
        <v>2</v>
      </c>
      <c r="I1" s="255"/>
      <c r="J1" s="255"/>
    </row>
    <row r="2" spans="1:10" ht="25">
      <c r="B2" s="123" t="str">
        <f>公司名稱</f>
        <v>OO有限公司</v>
      </c>
      <c r="C2" s="33"/>
      <c r="D2" s="115"/>
      <c r="E2" s="115"/>
      <c r="F2" s="116"/>
      <c r="G2" s="116"/>
      <c r="H2" s="116"/>
    </row>
    <row r="3" spans="1:10" ht="21.5">
      <c r="B3" s="21" t="s">
        <v>171</v>
      </c>
      <c r="C3" s="33"/>
      <c r="D3" s="115"/>
      <c r="E3" s="115"/>
      <c r="F3" s="116"/>
      <c r="G3" s="116"/>
      <c r="H3" s="116"/>
    </row>
    <row r="4" spans="1:10">
      <c r="B4" s="147"/>
      <c r="C4" s="184">
        <f>資產負債表日</f>
        <v>44561</v>
      </c>
      <c r="D4" s="121"/>
      <c r="E4" s="121"/>
      <c r="F4" s="45"/>
      <c r="G4" s="45"/>
      <c r="H4" s="148" t="str">
        <f>日記簿!L5</f>
        <v>幣別：新台幣</v>
      </c>
    </row>
    <row r="5" spans="1:10">
      <c r="B5" s="122" t="s">
        <v>169</v>
      </c>
      <c r="C5" s="119"/>
      <c r="D5" s="120"/>
      <c r="E5" s="127"/>
      <c r="F5" s="117" t="s">
        <v>126</v>
      </c>
      <c r="G5" s="118"/>
      <c r="H5" s="118"/>
    </row>
    <row r="6" spans="1:10" ht="18.5">
      <c r="B6" s="182" t="s">
        <v>262</v>
      </c>
      <c r="C6" s="182" t="s">
        <v>263</v>
      </c>
      <c r="D6" s="182" t="s">
        <v>170</v>
      </c>
      <c r="E6" s="185"/>
      <c r="F6" s="186" t="s">
        <v>262</v>
      </c>
      <c r="G6" s="182" t="s">
        <v>263</v>
      </c>
      <c r="H6" s="182" t="s">
        <v>170</v>
      </c>
    </row>
    <row r="7" spans="1:10">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c r="B10" s="126">
        <f t="shared" si="0"/>
        <v>0</v>
      </c>
      <c r="C10" s="125">
        <f t="shared" si="1"/>
        <v>0</v>
      </c>
      <c r="D10" s="124">
        <f t="shared" ca="1" si="2"/>
        <v>0</v>
      </c>
      <c r="E10" s="128">
        <f t="shared" ca="1" si="6"/>
        <v>0</v>
      </c>
      <c r="F10" s="126">
        <f t="shared" si="3"/>
        <v>0</v>
      </c>
      <c r="G10" s="125">
        <f t="shared" si="4"/>
        <v>0</v>
      </c>
      <c r="H10" s="124">
        <f t="shared" ca="1" si="5"/>
        <v>0</v>
      </c>
    </row>
    <row r="11" spans="1:10">
      <c r="B11" s="126">
        <f t="shared" si="0"/>
        <v>0</v>
      </c>
      <c r="C11" s="125">
        <f t="shared" si="1"/>
        <v>0</v>
      </c>
      <c r="D11" s="124">
        <f t="shared" ca="1" si="2"/>
        <v>0</v>
      </c>
      <c r="E11" s="128">
        <f t="shared" ca="1" si="6"/>
        <v>0</v>
      </c>
      <c r="F11" s="126">
        <f t="shared" si="3"/>
        <v>0</v>
      </c>
      <c r="G11" s="125">
        <f t="shared" si="4"/>
        <v>0</v>
      </c>
      <c r="H11" s="124">
        <f t="shared" ca="1" si="5"/>
        <v>0</v>
      </c>
    </row>
    <row r="12" spans="1:10">
      <c r="B12" s="126">
        <f t="shared" si="0"/>
        <v>0</v>
      </c>
      <c r="C12" s="125">
        <f t="shared" si="1"/>
        <v>0</v>
      </c>
      <c r="D12" s="124">
        <f t="shared" ca="1" si="2"/>
        <v>0</v>
      </c>
      <c r="E12" s="128">
        <f t="shared" ca="1" si="6"/>
        <v>0</v>
      </c>
      <c r="F12" s="126">
        <f t="shared" si="3"/>
        <v>0</v>
      </c>
      <c r="G12" s="125">
        <f t="shared" si="4"/>
        <v>0</v>
      </c>
      <c r="H12" s="124">
        <f t="shared" ca="1" si="5"/>
        <v>0</v>
      </c>
    </row>
    <row r="13" spans="1:10">
      <c r="B13" s="126">
        <f t="shared" si="0"/>
        <v>0</v>
      </c>
      <c r="C13" s="125">
        <f t="shared" si="1"/>
        <v>0</v>
      </c>
      <c r="D13" s="124">
        <f t="shared" ca="1" si="2"/>
        <v>0</v>
      </c>
      <c r="E13" s="128">
        <f t="shared" ca="1" si="6"/>
        <v>0</v>
      </c>
      <c r="F13" s="126">
        <f t="shared" si="3"/>
        <v>0</v>
      </c>
      <c r="G13" s="125">
        <f t="shared" si="4"/>
        <v>0</v>
      </c>
      <c r="H13" s="124">
        <f t="shared" ca="1" si="5"/>
        <v>0</v>
      </c>
    </row>
    <row r="14" spans="1:10">
      <c r="B14" s="126">
        <f t="shared" si="0"/>
        <v>0</v>
      </c>
      <c r="C14" s="125">
        <f t="shared" si="1"/>
        <v>0</v>
      </c>
      <c r="D14" s="124">
        <f t="shared" ca="1" si="2"/>
        <v>0</v>
      </c>
      <c r="E14" s="128">
        <f t="shared" ca="1" si="6"/>
        <v>0</v>
      </c>
      <c r="F14" s="126">
        <f t="shared" si="3"/>
        <v>0</v>
      </c>
      <c r="G14" s="125">
        <f t="shared" si="4"/>
        <v>0</v>
      </c>
      <c r="H14" s="124">
        <f t="shared" ca="1" si="5"/>
        <v>0</v>
      </c>
    </row>
    <row r="15" spans="1:10">
      <c r="B15" s="126">
        <f t="shared" si="0"/>
        <v>0</v>
      </c>
      <c r="C15" s="125">
        <f t="shared" si="1"/>
        <v>0</v>
      </c>
      <c r="D15" s="124">
        <f t="shared" ca="1" si="2"/>
        <v>0</v>
      </c>
      <c r="E15" s="128">
        <f t="shared" ca="1" si="6"/>
        <v>0</v>
      </c>
      <c r="F15" s="126">
        <f t="shared" si="3"/>
        <v>0</v>
      </c>
      <c r="G15" s="125">
        <f t="shared" si="4"/>
        <v>0</v>
      </c>
      <c r="H15" s="124">
        <f t="shared" ca="1" si="5"/>
        <v>0</v>
      </c>
    </row>
    <row r="16" spans="1:10">
      <c r="B16" s="126">
        <f t="shared" si="0"/>
        <v>0</v>
      </c>
      <c r="C16" s="125">
        <f t="shared" si="1"/>
        <v>0</v>
      </c>
      <c r="D16" s="124">
        <f t="shared" ca="1" si="2"/>
        <v>0</v>
      </c>
      <c r="E16" s="128">
        <f t="shared" ca="1" si="6"/>
        <v>0</v>
      </c>
      <c r="F16" s="126">
        <f t="shared" si="3"/>
        <v>0</v>
      </c>
      <c r="G16" s="125">
        <f t="shared" si="4"/>
        <v>0</v>
      </c>
      <c r="H16" s="124">
        <f t="shared" ca="1" si="5"/>
        <v>0</v>
      </c>
    </row>
    <row r="17" spans="2:8">
      <c r="B17" s="126">
        <f t="shared" si="0"/>
        <v>0</v>
      </c>
      <c r="C17" s="125">
        <f t="shared" si="1"/>
        <v>0</v>
      </c>
      <c r="D17" s="124">
        <f t="shared" ca="1" si="2"/>
        <v>0</v>
      </c>
      <c r="E17" s="128">
        <f t="shared" ca="1" si="6"/>
        <v>0</v>
      </c>
      <c r="F17" s="126">
        <f t="shared" si="3"/>
        <v>0</v>
      </c>
      <c r="G17" s="125">
        <f t="shared" si="4"/>
        <v>0</v>
      </c>
      <c r="H17" s="124">
        <f t="shared" ca="1" si="5"/>
        <v>0</v>
      </c>
    </row>
    <row r="18" spans="2:8">
      <c r="B18" s="126">
        <f t="shared" si="0"/>
        <v>0</v>
      </c>
      <c r="C18" s="125">
        <f t="shared" si="1"/>
        <v>0</v>
      </c>
      <c r="D18" s="124">
        <f t="shared" ca="1" si="2"/>
        <v>0</v>
      </c>
      <c r="E18" s="128">
        <f t="shared" ca="1" si="6"/>
        <v>0</v>
      </c>
      <c r="F18" s="126">
        <f t="shared" si="3"/>
        <v>0</v>
      </c>
      <c r="G18" s="125">
        <f t="shared" si="4"/>
        <v>0</v>
      </c>
      <c r="H18" s="124">
        <f t="shared" ca="1" si="5"/>
        <v>0</v>
      </c>
    </row>
    <row r="19" spans="2:8">
      <c r="B19" s="126">
        <f t="shared" si="0"/>
        <v>0</v>
      </c>
      <c r="C19" s="125">
        <f t="shared" si="1"/>
        <v>0</v>
      </c>
      <c r="D19" s="124">
        <f t="shared" ca="1" si="2"/>
        <v>0</v>
      </c>
      <c r="E19" s="128">
        <f t="shared" ca="1" si="6"/>
        <v>0</v>
      </c>
      <c r="F19" s="126">
        <f t="shared" si="3"/>
        <v>0</v>
      </c>
      <c r="G19" s="125">
        <f t="shared" si="4"/>
        <v>0</v>
      </c>
      <c r="H19" s="124">
        <f t="shared" ca="1" si="5"/>
        <v>0</v>
      </c>
    </row>
    <row r="20" spans="2:8">
      <c r="B20" s="126">
        <f t="shared" si="0"/>
        <v>0</v>
      </c>
      <c r="C20" s="125">
        <f t="shared" si="1"/>
        <v>0</v>
      </c>
      <c r="D20" s="124">
        <f t="shared" ca="1" si="2"/>
        <v>0</v>
      </c>
      <c r="E20" s="128">
        <f t="shared" ca="1" si="6"/>
        <v>0</v>
      </c>
      <c r="F20" s="126">
        <f t="shared" si="3"/>
        <v>0</v>
      </c>
      <c r="G20" s="125">
        <f t="shared" si="4"/>
        <v>0</v>
      </c>
      <c r="H20" s="124">
        <f t="shared" ca="1" si="5"/>
        <v>0</v>
      </c>
    </row>
    <row r="21" spans="2:8">
      <c r="B21" s="126">
        <f t="shared" si="0"/>
        <v>0</v>
      </c>
      <c r="C21" s="125">
        <f t="shared" si="1"/>
        <v>0</v>
      </c>
      <c r="D21" s="124">
        <f t="shared" ca="1" si="2"/>
        <v>0</v>
      </c>
      <c r="E21" s="128">
        <f t="shared" ca="1" si="6"/>
        <v>0</v>
      </c>
      <c r="F21" s="126">
        <f t="shared" si="3"/>
        <v>0</v>
      </c>
      <c r="G21" s="125">
        <f t="shared" si="4"/>
        <v>0</v>
      </c>
      <c r="H21" s="124">
        <f t="shared" ca="1" si="5"/>
        <v>0</v>
      </c>
    </row>
    <row r="22" spans="2:8">
      <c r="B22" s="126">
        <f t="shared" si="0"/>
        <v>0</v>
      </c>
      <c r="C22" s="125">
        <f t="shared" si="1"/>
        <v>0</v>
      </c>
      <c r="D22" s="124">
        <f t="shared" ca="1" si="2"/>
        <v>0</v>
      </c>
      <c r="E22" s="128">
        <f t="shared" ca="1" si="6"/>
        <v>0</v>
      </c>
      <c r="F22" s="126">
        <f t="shared" si="3"/>
        <v>0</v>
      </c>
      <c r="G22" s="125">
        <f t="shared" si="4"/>
        <v>0</v>
      </c>
      <c r="H22" s="124">
        <f t="shared" ca="1" si="5"/>
        <v>0</v>
      </c>
    </row>
    <row r="23" spans="2:8">
      <c r="B23" s="126">
        <f t="shared" si="0"/>
        <v>0</v>
      </c>
      <c r="C23" s="125">
        <f t="shared" si="1"/>
        <v>0</v>
      </c>
      <c r="D23" s="124">
        <f t="shared" ca="1" si="2"/>
        <v>0</v>
      </c>
      <c r="E23" s="128">
        <f t="shared" ca="1" si="6"/>
        <v>0</v>
      </c>
      <c r="F23" s="126">
        <f t="shared" si="3"/>
        <v>0</v>
      </c>
      <c r="G23" s="125">
        <f t="shared" si="4"/>
        <v>0</v>
      </c>
      <c r="H23" s="124">
        <f t="shared" ca="1" si="5"/>
        <v>0</v>
      </c>
    </row>
    <row r="24" spans="2:8">
      <c r="B24" s="126">
        <f t="shared" si="0"/>
        <v>0</v>
      </c>
      <c r="C24" s="125">
        <f t="shared" si="1"/>
        <v>0</v>
      </c>
      <c r="D24" s="124">
        <f t="shared" ca="1" si="2"/>
        <v>0</v>
      </c>
      <c r="E24" s="128">
        <f t="shared" ca="1" si="6"/>
        <v>0</v>
      </c>
      <c r="F24" s="126">
        <f t="shared" si="3"/>
        <v>0</v>
      </c>
      <c r="G24" s="125">
        <f t="shared" si="4"/>
        <v>0</v>
      </c>
      <c r="H24" s="124">
        <f t="shared" ca="1" si="5"/>
        <v>0</v>
      </c>
    </row>
    <row r="25" spans="2:8">
      <c r="B25" s="126">
        <f t="shared" si="0"/>
        <v>0</v>
      </c>
      <c r="C25" s="125">
        <f t="shared" si="1"/>
        <v>0</v>
      </c>
      <c r="D25" s="124">
        <f t="shared" ca="1" si="2"/>
        <v>0</v>
      </c>
      <c r="E25" s="128">
        <f t="shared" ca="1" si="6"/>
        <v>0</v>
      </c>
      <c r="F25" s="126">
        <f t="shared" si="3"/>
        <v>0</v>
      </c>
      <c r="G25" s="125">
        <f t="shared" si="4"/>
        <v>0</v>
      </c>
      <c r="H25" s="124">
        <f t="shared" ca="1" si="5"/>
        <v>0</v>
      </c>
    </row>
    <row r="26" spans="2:8">
      <c r="B26" s="126">
        <f t="shared" si="0"/>
        <v>0</v>
      </c>
      <c r="C26" s="125">
        <f t="shared" si="1"/>
        <v>0</v>
      </c>
      <c r="D26" s="124">
        <f t="shared" ca="1" si="2"/>
        <v>0</v>
      </c>
      <c r="E26" s="128">
        <f t="shared" ca="1" si="6"/>
        <v>0</v>
      </c>
      <c r="F26" s="126">
        <f t="shared" si="3"/>
        <v>0</v>
      </c>
      <c r="G26" s="125">
        <f t="shared" si="4"/>
        <v>0</v>
      </c>
      <c r="H26" s="124">
        <f t="shared" ca="1" si="5"/>
        <v>0</v>
      </c>
    </row>
    <row r="27" spans="2:8">
      <c r="B27" s="126">
        <f t="shared" si="0"/>
        <v>0</v>
      </c>
      <c r="C27" s="125">
        <f t="shared" si="1"/>
        <v>0</v>
      </c>
      <c r="D27" s="124">
        <f t="shared" ca="1" si="2"/>
        <v>0</v>
      </c>
      <c r="E27" s="128">
        <f t="shared" ca="1" si="6"/>
        <v>0</v>
      </c>
      <c r="F27" s="126">
        <f t="shared" si="3"/>
        <v>0</v>
      </c>
      <c r="G27" s="125">
        <f t="shared" si="4"/>
        <v>0</v>
      </c>
      <c r="H27" s="124">
        <f t="shared" ca="1" si="5"/>
        <v>0</v>
      </c>
    </row>
    <row r="28" spans="2:8">
      <c r="B28" s="126">
        <f t="shared" si="0"/>
        <v>0</v>
      </c>
      <c r="C28" s="125">
        <f t="shared" si="1"/>
        <v>0</v>
      </c>
      <c r="D28" s="124">
        <f t="shared" ca="1" si="2"/>
        <v>0</v>
      </c>
      <c r="E28" s="128">
        <f t="shared" ca="1" si="6"/>
        <v>0</v>
      </c>
      <c r="F28" s="126">
        <f t="shared" si="3"/>
        <v>0</v>
      </c>
      <c r="G28" s="125">
        <f t="shared" si="4"/>
        <v>0</v>
      </c>
      <c r="H28" s="124">
        <f t="shared" ca="1" si="5"/>
        <v>0</v>
      </c>
    </row>
    <row r="29" spans="2:8">
      <c r="B29" s="126">
        <f t="shared" si="0"/>
        <v>0</v>
      </c>
      <c r="C29" s="125">
        <f t="shared" si="1"/>
        <v>0</v>
      </c>
      <c r="D29" s="124">
        <f t="shared" ca="1" si="2"/>
        <v>0</v>
      </c>
      <c r="E29" s="128">
        <f t="shared" ca="1" si="6"/>
        <v>0</v>
      </c>
      <c r="F29" s="126">
        <f t="shared" si="3"/>
        <v>0</v>
      </c>
      <c r="G29" s="125">
        <f t="shared" si="4"/>
        <v>0</v>
      </c>
      <c r="H29" s="124">
        <f t="shared" ca="1" si="5"/>
        <v>0</v>
      </c>
    </row>
    <row r="30" spans="2:8">
      <c r="B30" s="126">
        <f t="shared" si="0"/>
        <v>0</v>
      </c>
      <c r="C30" s="125">
        <f t="shared" si="1"/>
        <v>0</v>
      </c>
      <c r="D30" s="124">
        <f t="shared" ca="1" si="2"/>
        <v>0</v>
      </c>
      <c r="E30" s="128">
        <f t="shared" ca="1" si="6"/>
        <v>0</v>
      </c>
      <c r="F30" s="126">
        <f t="shared" si="3"/>
        <v>0</v>
      </c>
      <c r="G30" s="125">
        <f t="shared" si="4"/>
        <v>0</v>
      </c>
      <c r="H30" s="124">
        <f t="shared" ca="1" si="5"/>
        <v>0</v>
      </c>
    </row>
    <row r="31" spans="2:8">
      <c r="B31" s="126">
        <f t="shared" si="0"/>
        <v>0</v>
      </c>
      <c r="C31" s="125">
        <f t="shared" si="1"/>
        <v>0</v>
      </c>
      <c r="D31" s="124">
        <f t="shared" ca="1" si="2"/>
        <v>0</v>
      </c>
      <c r="E31" s="128">
        <f t="shared" ca="1" si="6"/>
        <v>0</v>
      </c>
      <c r="F31" s="126">
        <f t="shared" si="3"/>
        <v>0</v>
      </c>
      <c r="G31" s="125">
        <f t="shared" si="4"/>
        <v>0</v>
      </c>
      <c r="H31" s="124">
        <f t="shared" ca="1" si="5"/>
        <v>0</v>
      </c>
    </row>
    <row r="32" spans="2:8">
      <c r="B32" s="126">
        <f t="shared" si="0"/>
        <v>0</v>
      </c>
      <c r="C32" s="125">
        <f t="shared" si="1"/>
        <v>0</v>
      </c>
      <c r="D32" s="124">
        <f t="shared" ca="1" si="2"/>
        <v>0</v>
      </c>
      <c r="E32" s="128">
        <f t="shared" ca="1" si="6"/>
        <v>0</v>
      </c>
      <c r="F32" s="126">
        <f t="shared" si="3"/>
        <v>0</v>
      </c>
      <c r="G32" s="125">
        <f t="shared" si="4"/>
        <v>0</v>
      </c>
      <c r="H32" s="124">
        <f t="shared" ca="1" si="5"/>
        <v>0</v>
      </c>
    </row>
    <row r="33" spans="2:8">
      <c r="B33" s="126">
        <f t="shared" si="0"/>
        <v>0</v>
      </c>
      <c r="C33" s="125">
        <f t="shared" si="1"/>
        <v>0</v>
      </c>
      <c r="D33" s="124">
        <f t="shared" ca="1" si="2"/>
        <v>0</v>
      </c>
      <c r="E33" s="128">
        <f t="shared" ca="1" si="6"/>
        <v>0</v>
      </c>
      <c r="F33" s="126">
        <f t="shared" si="3"/>
        <v>0</v>
      </c>
      <c r="G33" s="125">
        <f t="shared" si="4"/>
        <v>0</v>
      </c>
      <c r="H33" s="124">
        <f t="shared" ca="1" si="5"/>
        <v>0</v>
      </c>
    </row>
    <row r="34" spans="2:8">
      <c r="B34" s="126">
        <f t="shared" si="0"/>
        <v>0</v>
      </c>
      <c r="C34" s="125">
        <f t="shared" si="1"/>
        <v>0</v>
      </c>
      <c r="D34" s="124">
        <f t="shared" ca="1" si="2"/>
        <v>0</v>
      </c>
      <c r="E34" s="128">
        <f t="shared" ca="1" si="6"/>
        <v>0</v>
      </c>
      <c r="F34" s="126">
        <f t="shared" si="3"/>
        <v>0</v>
      </c>
      <c r="G34" s="125">
        <f t="shared" si="4"/>
        <v>0</v>
      </c>
      <c r="H34" s="124">
        <f t="shared" ca="1" si="5"/>
        <v>0</v>
      </c>
    </row>
    <row r="35" spans="2:8">
      <c r="B35" s="126">
        <f t="shared" si="0"/>
        <v>0</v>
      </c>
      <c r="C35" s="125">
        <f t="shared" si="1"/>
        <v>0</v>
      </c>
      <c r="D35" s="124">
        <f t="shared" ca="1" si="2"/>
        <v>0</v>
      </c>
      <c r="E35" s="128">
        <f t="shared" ca="1" si="6"/>
        <v>0</v>
      </c>
      <c r="F35" s="126">
        <f t="shared" si="3"/>
        <v>0</v>
      </c>
      <c r="G35" s="125">
        <f t="shared" si="4"/>
        <v>0</v>
      </c>
      <c r="H35" s="124">
        <f t="shared" ca="1" si="5"/>
        <v>0</v>
      </c>
    </row>
    <row r="36" spans="2:8">
      <c r="B36" s="126">
        <f t="shared" si="0"/>
        <v>0</v>
      </c>
      <c r="C36" s="125">
        <f t="shared" si="1"/>
        <v>0</v>
      </c>
      <c r="D36" s="124">
        <f t="shared" ca="1" si="2"/>
        <v>0</v>
      </c>
      <c r="E36" s="128">
        <f t="shared" ca="1" si="6"/>
        <v>0</v>
      </c>
      <c r="F36" s="126">
        <f t="shared" si="3"/>
        <v>0</v>
      </c>
      <c r="G36" s="125">
        <f t="shared" si="4"/>
        <v>0</v>
      </c>
      <c r="H36" s="124">
        <f t="shared" ca="1" si="5"/>
        <v>0</v>
      </c>
    </row>
    <row r="37" spans="2:8">
      <c r="B37" s="126">
        <f t="shared" si="0"/>
        <v>0</v>
      </c>
      <c r="C37" s="125">
        <f t="shared" si="1"/>
        <v>0</v>
      </c>
      <c r="D37" s="124">
        <f t="shared" ca="1" si="2"/>
        <v>0</v>
      </c>
      <c r="E37" s="128">
        <f t="shared" ca="1" si="6"/>
        <v>0</v>
      </c>
      <c r="F37" s="126">
        <f t="shared" si="3"/>
        <v>0</v>
      </c>
      <c r="G37" s="125">
        <f t="shared" si="4"/>
        <v>0</v>
      </c>
      <c r="H37" s="124">
        <f t="shared" ca="1" si="5"/>
        <v>0</v>
      </c>
    </row>
    <row r="38" spans="2:8">
      <c r="B38" s="126">
        <f t="shared" si="0"/>
        <v>0</v>
      </c>
      <c r="C38" s="125">
        <f t="shared" si="1"/>
        <v>0</v>
      </c>
      <c r="D38" s="124">
        <f t="shared" ca="1" si="2"/>
        <v>0</v>
      </c>
      <c r="E38" s="128">
        <f t="shared" ca="1" si="6"/>
        <v>0</v>
      </c>
      <c r="F38" s="126">
        <f t="shared" si="3"/>
        <v>0</v>
      </c>
      <c r="G38" s="125">
        <f t="shared" si="4"/>
        <v>0</v>
      </c>
      <c r="H38" s="124">
        <f t="shared" ca="1" si="5"/>
        <v>0</v>
      </c>
    </row>
    <row r="39" spans="2:8">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c r="B40" s="126">
        <f t="shared" si="7"/>
        <v>0</v>
      </c>
      <c r="C40" s="125">
        <f t="shared" si="8"/>
        <v>0</v>
      </c>
      <c r="D40" s="124">
        <f t="shared" ca="1" si="9"/>
        <v>0</v>
      </c>
      <c r="E40" s="128">
        <f t="shared" ca="1" si="6"/>
        <v>0</v>
      </c>
      <c r="F40" s="126">
        <f t="shared" si="10"/>
        <v>0</v>
      </c>
      <c r="G40" s="125">
        <f t="shared" si="11"/>
        <v>0</v>
      </c>
      <c r="H40" s="124">
        <f t="shared" ca="1" si="12"/>
        <v>0</v>
      </c>
    </row>
    <row r="41" spans="2:8">
      <c r="B41" s="126">
        <f t="shared" si="7"/>
        <v>0</v>
      </c>
      <c r="C41" s="125">
        <f t="shared" si="8"/>
        <v>0</v>
      </c>
      <c r="D41" s="124">
        <f t="shared" ca="1" si="9"/>
        <v>0</v>
      </c>
      <c r="E41" s="128">
        <f t="shared" ca="1" si="6"/>
        <v>0</v>
      </c>
      <c r="F41" s="126">
        <f t="shared" si="10"/>
        <v>0</v>
      </c>
      <c r="G41" s="125">
        <f t="shared" si="11"/>
        <v>0</v>
      </c>
      <c r="H41" s="124">
        <f t="shared" ca="1" si="12"/>
        <v>0</v>
      </c>
    </row>
    <row r="42" spans="2:8">
      <c r="B42" s="126">
        <f t="shared" si="7"/>
        <v>0</v>
      </c>
      <c r="C42" s="125">
        <f t="shared" si="8"/>
        <v>0</v>
      </c>
      <c r="D42" s="124">
        <f t="shared" ca="1" si="9"/>
        <v>0</v>
      </c>
      <c r="E42" s="128">
        <f t="shared" ca="1" si="6"/>
        <v>0</v>
      </c>
      <c r="F42" s="126">
        <f t="shared" si="10"/>
        <v>0</v>
      </c>
      <c r="G42" s="125">
        <f t="shared" si="11"/>
        <v>0</v>
      </c>
      <c r="H42" s="124">
        <f t="shared" ca="1" si="12"/>
        <v>0</v>
      </c>
    </row>
    <row r="43" spans="2:8">
      <c r="B43" s="126">
        <f t="shared" si="7"/>
        <v>0</v>
      </c>
      <c r="C43" s="125">
        <f t="shared" si="8"/>
        <v>0</v>
      </c>
      <c r="D43" s="124">
        <f t="shared" ca="1" si="9"/>
        <v>0</v>
      </c>
      <c r="E43" s="128">
        <f t="shared" ca="1" si="6"/>
        <v>0</v>
      </c>
      <c r="F43" s="126">
        <f t="shared" si="10"/>
        <v>0</v>
      </c>
      <c r="G43" s="125">
        <f t="shared" si="11"/>
        <v>0</v>
      </c>
      <c r="H43" s="124">
        <f t="shared" ca="1" si="12"/>
        <v>0</v>
      </c>
    </row>
    <row r="44" spans="2:8">
      <c r="B44" s="126">
        <f t="shared" si="7"/>
        <v>0</v>
      </c>
      <c r="C44" s="125">
        <f t="shared" si="8"/>
        <v>0</v>
      </c>
      <c r="D44" s="124">
        <f t="shared" ca="1" si="9"/>
        <v>0</v>
      </c>
      <c r="E44" s="128">
        <f t="shared" ca="1" si="6"/>
        <v>0</v>
      </c>
      <c r="F44" s="126">
        <f t="shared" si="10"/>
        <v>0</v>
      </c>
      <c r="G44" s="125">
        <f t="shared" si="11"/>
        <v>0</v>
      </c>
      <c r="H44" s="124">
        <f t="shared" ca="1" si="12"/>
        <v>0</v>
      </c>
    </row>
    <row r="45" spans="2:8">
      <c r="B45" s="126">
        <f t="shared" si="7"/>
        <v>0</v>
      </c>
      <c r="C45" s="125">
        <f t="shared" si="8"/>
        <v>0</v>
      </c>
      <c r="D45" s="124">
        <f t="shared" ca="1" si="9"/>
        <v>0</v>
      </c>
      <c r="E45" s="128">
        <f t="shared" ca="1" si="6"/>
        <v>0</v>
      </c>
      <c r="F45" s="126">
        <f t="shared" si="10"/>
        <v>0</v>
      </c>
      <c r="G45" s="125">
        <f t="shared" si="11"/>
        <v>0</v>
      </c>
      <c r="H45" s="124">
        <f t="shared" ca="1" si="12"/>
        <v>0</v>
      </c>
    </row>
    <row r="46" spans="2:8">
      <c r="B46" s="126">
        <f t="shared" si="7"/>
        <v>0</v>
      </c>
      <c r="C46" s="125">
        <f t="shared" si="8"/>
        <v>0</v>
      </c>
      <c r="D46" s="124">
        <f t="shared" ca="1" si="9"/>
        <v>0</v>
      </c>
      <c r="E46" s="128">
        <f t="shared" ca="1" si="6"/>
        <v>0</v>
      </c>
      <c r="F46" s="126">
        <f t="shared" si="10"/>
        <v>0</v>
      </c>
      <c r="G46" s="125">
        <f t="shared" si="11"/>
        <v>0</v>
      </c>
      <c r="H46" s="124">
        <f t="shared" ca="1" si="12"/>
        <v>0</v>
      </c>
    </row>
    <row r="47" spans="2:8">
      <c r="B47" s="126">
        <f t="shared" si="7"/>
        <v>0</v>
      </c>
      <c r="C47" s="125">
        <f t="shared" si="8"/>
        <v>0</v>
      </c>
      <c r="D47" s="124">
        <f t="shared" ca="1" si="9"/>
        <v>0</v>
      </c>
      <c r="E47" s="128">
        <f t="shared" ca="1" si="6"/>
        <v>0</v>
      </c>
      <c r="F47" s="126">
        <f t="shared" si="10"/>
        <v>0</v>
      </c>
      <c r="G47" s="125">
        <f t="shared" si="11"/>
        <v>0</v>
      </c>
      <c r="H47" s="124">
        <f t="shared" ca="1" si="12"/>
        <v>0</v>
      </c>
    </row>
    <row r="48" spans="2:8">
      <c r="B48" s="126">
        <f t="shared" si="7"/>
        <v>0</v>
      </c>
      <c r="C48" s="125">
        <f t="shared" si="8"/>
        <v>0</v>
      </c>
      <c r="D48" s="124">
        <f t="shared" ca="1" si="9"/>
        <v>0</v>
      </c>
      <c r="E48" s="128">
        <f t="shared" ca="1" si="6"/>
        <v>0</v>
      </c>
      <c r="F48" s="126">
        <f t="shared" si="10"/>
        <v>0</v>
      </c>
      <c r="G48" s="125">
        <f t="shared" si="11"/>
        <v>0</v>
      </c>
      <c r="H48" s="124">
        <f t="shared" ca="1" si="12"/>
        <v>0</v>
      </c>
    </row>
    <row r="49" spans="2:8">
      <c r="B49" s="126">
        <f t="shared" si="7"/>
        <v>0</v>
      </c>
      <c r="C49" s="125">
        <f t="shared" si="8"/>
        <v>0</v>
      </c>
      <c r="D49" s="124">
        <f t="shared" ca="1" si="9"/>
        <v>0</v>
      </c>
      <c r="E49" s="128">
        <f t="shared" ca="1" si="6"/>
        <v>0</v>
      </c>
      <c r="F49" s="126">
        <f t="shared" si="10"/>
        <v>0</v>
      </c>
      <c r="G49" s="125">
        <f t="shared" si="11"/>
        <v>0</v>
      </c>
      <c r="H49" s="124">
        <f t="shared" ca="1" si="12"/>
        <v>0</v>
      </c>
    </row>
    <row r="50" spans="2:8">
      <c r="B50" s="126">
        <f t="shared" si="7"/>
        <v>0</v>
      </c>
      <c r="C50" s="125">
        <f t="shared" si="8"/>
        <v>0</v>
      </c>
      <c r="D50" s="124">
        <f t="shared" ca="1" si="9"/>
        <v>0</v>
      </c>
      <c r="E50" s="128">
        <f t="shared" ca="1" si="6"/>
        <v>0</v>
      </c>
      <c r="F50" s="126">
        <f t="shared" si="10"/>
        <v>0</v>
      </c>
      <c r="G50" s="125">
        <f t="shared" si="11"/>
        <v>0</v>
      </c>
      <c r="H50" s="124">
        <f t="shared" ca="1" si="12"/>
        <v>0</v>
      </c>
    </row>
    <row r="51" spans="2:8">
      <c r="B51" s="126">
        <f t="shared" si="7"/>
        <v>0</v>
      </c>
      <c r="C51" s="125">
        <f t="shared" si="8"/>
        <v>0</v>
      </c>
      <c r="D51" s="124">
        <f t="shared" ca="1" si="9"/>
        <v>0</v>
      </c>
      <c r="E51" s="128">
        <f t="shared" ca="1" si="6"/>
        <v>0</v>
      </c>
      <c r="F51" s="126">
        <f t="shared" si="10"/>
        <v>0</v>
      </c>
      <c r="G51" s="125">
        <f t="shared" si="11"/>
        <v>0</v>
      </c>
      <c r="H51" s="124">
        <f t="shared" ca="1" si="12"/>
        <v>0</v>
      </c>
    </row>
    <row r="52" spans="2:8">
      <c r="B52" s="126">
        <f t="shared" si="7"/>
        <v>0</v>
      </c>
      <c r="C52" s="125">
        <f t="shared" si="8"/>
        <v>0</v>
      </c>
      <c r="D52" s="124">
        <f t="shared" ca="1" si="9"/>
        <v>0</v>
      </c>
      <c r="E52" s="128">
        <f t="shared" ca="1" si="6"/>
        <v>0</v>
      </c>
      <c r="F52" s="126">
        <f t="shared" si="10"/>
        <v>0</v>
      </c>
      <c r="G52" s="125">
        <f t="shared" si="11"/>
        <v>0</v>
      </c>
      <c r="H52" s="124">
        <f t="shared" ca="1" si="12"/>
        <v>0</v>
      </c>
    </row>
    <row r="53" spans="2:8">
      <c r="B53" s="126">
        <f t="shared" si="7"/>
        <v>0</v>
      </c>
      <c r="C53" s="125">
        <f t="shared" si="8"/>
        <v>0</v>
      </c>
      <c r="D53" s="124">
        <f t="shared" ca="1" si="9"/>
        <v>0</v>
      </c>
      <c r="E53" s="128">
        <f t="shared" ca="1" si="6"/>
        <v>0</v>
      </c>
      <c r="F53" s="126">
        <f t="shared" si="10"/>
        <v>0</v>
      </c>
      <c r="G53" s="125">
        <f t="shared" si="11"/>
        <v>0</v>
      </c>
      <c r="H53" s="124">
        <f t="shared" ca="1" si="12"/>
        <v>0</v>
      </c>
    </row>
    <row r="54" spans="2:8">
      <c r="B54" s="126">
        <f t="shared" si="7"/>
        <v>0</v>
      </c>
      <c r="C54" s="125">
        <f t="shared" si="8"/>
        <v>0</v>
      </c>
      <c r="D54" s="124">
        <f t="shared" ca="1" si="9"/>
        <v>0</v>
      </c>
      <c r="E54" s="128">
        <f t="shared" ca="1" si="6"/>
        <v>0</v>
      </c>
      <c r="F54" s="126">
        <f t="shared" si="10"/>
        <v>0</v>
      </c>
      <c r="G54" s="125">
        <f t="shared" si="11"/>
        <v>0</v>
      </c>
      <c r="H54" s="124">
        <f t="shared" ca="1" si="12"/>
        <v>0</v>
      </c>
    </row>
    <row r="55" spans="2:8">
      <c r="B55" s="126">
        <f t="shared" si="7"/>
        <v>0</v>
      </c>
      <c r="C55" s="125">
        <f t="shared" si="8"/>
        <v>0</v>
      </c>
      <c r="D55" s="124">
        <f t="shared" ca="1" si="9"/>
        <v>0</v>
      </c>
      <c r="E55" s="128">
        <f t="shared" ca="1" si="6"/>
        <v>0</v>
      </c>
      <c r="F55" s="126">
        <f t="shared" si="10"/>
        <v>0</v>
      </c>
      <c r="G55" s="125">
        <f t="shared" si="11"/>
        <v>0</v>
      </c>
      <c r="H55" s="124">
        <f t="shared" ca="1" si="12"/>
        <v>0</v>
      </c>
    </row>
    <row r="56" spans="2:8">
      <c r="B56" s="126">
        <f t="shared" si="7"/>
        <v>0</v>
      </c>
      <c r="C56" s="125">
        <f t="shared" si="8"/>
        <v>0</v>
      </c>
      <c r="D56" s="124">
        <f t="shared" ca="1" si="9"/>
        <v>0</v>
      </c>
      <c r="E56" s="128">
        <f t="shared" ca="1" si="6"/>
        <v>0</v>
      </c>
      <c r="F56" s="126">
        <f t="shared" si="10"/>
        <v>0</v>
      </c>
      <c r="G56" s="125">
        <f t="shared" si="11"/>
        <v>0</v>
      </c>
      <c r="H56" s="124">
        <f t="shared" ca="1" si="12"/>
        <v>0</v>
      </c>
    </row>
    <row r="57" spans="2:8">
      <c r="B57" s="126">
        <f t="shared" si="7"/>
        <v>0</v>
      </c>
      <c r="C57" s="125">
        <f t="shared" si="8"/>
        <v>0</v>
      </c>
      <c r="D57" s="124">
        <f t="shared" ca="1" si="9"/>
        <v>0</v>
      </c>
      <c r="E57" s="128">
        <f t="shared" ca="1" si="6"/>
        <v>0</v>
      </c>
      <c r="F57" s="126">
        <f t="shared" si="10"/>
        <v>0</v>
      </c>
      <c r="G57" s="125">
        <f t="shared" si="11"/>
        <v>0</v>
      </c>
      <c r="H57" s="124">
        <f t="shared" ca="1" si="12"/>
        <v>0</v>
      </c>
    </row>
    <row r="58" spans="2:8">
      <c r="B58" s="126">
        <f t="shared" si="7"/>
        <v>0</v>
      </c>
      <c r="C58" s="125">
        <f t="shared" si="8"/>
        <v>0</v>
      </c>
      <c r="D58" s="124">
        <f t="shared" ca="1" si="9"/>
        <v>0</v>
      </c>
      <c r="E58" s="128">
        <f t="shared" ca="1" si="6"/>
        <v>0</v>
      </c>
      <c r="F58" s="126">
        <f t="shared" si="10"/>
        <v>0</v>
      </c>
      <c r="G58" s="125">
        <f t="shared" si="11"/>
        <v>0</v>
      </c>
      <c r="H58" s="124">
        <f t="shared" ca="1" si="12"/>
        <v>0</v>
      </c>
    </row>
    <row r="59" spans="2:8">
      <c r="B59" s="126">
        <f t="shared" si="7"/>
        <v>0</v>
      </c>
      <c r="C59" s="125">
        <f t="shared" si="8"/>
        <v>0</v>
      </c>
      <c r="D59" s="124">
        <f t="shared" ca="1" si="9"/>
        <v>0</v>
      </c>
      <c r="E59" s="128">
        <f t="shared" ca="1" si="6"/>
        <v>0</v>
      </c>
      <c r="F59" s="126">
        <f t="shared" si="10"/>
        <v>0</v>
      </c>
      <c r="G59" s="125">
        <f t="shared" si="11"/>
        <v>0</v>
      </c>
      <c r="H59" s="124">
        <f t="shared" ca="1" si="12"/>
        <v>0</v>
      </c>
    </row>
    <row r="60" spans="2:8">
      <c r="B60" s="126">
        <f t="shared" si="7"/>
        <v>0</v>
      </c>
      <c r="C60" s="125">
        <f t="shared" si="8"/>
        <v>0</v>
      </c>
      <c r="D60" s="124">
        <f t="shared" ca="1" si="9"/>
        <v>0</v>
      </c>
      <c r="E60" s="128">
        <f t="shared" ca="1" si="6"/>
        <v>0</v>
      </c>
      <c r="F60" s="126">
        <f t="shared" si="10"/>
        <v>0</v>
      </c>
      <c r="G60" s="125">
        <f t="shared" si="11"/>
        <v>0</v>
      </c>
      <c r="H60" s="124">
        <f t="shared" ca="1" si="12"/>
        <v>0</v>
      </c>
    </row>
    <row r="61" spans="2:8">
      <c r="B61" s="126">
        <f t="shared" si="7"/>
        <v>0</v>
      </c>
      <c r="C61" s="125">
        <f t="shared" si="8"/>
        <v>0</v>
      </c>
      <c r="D61" s="124">
        <f t="shared" ca="1" si="9"/>
        <v>0</v>
      </c>
      <c r="E61" s="128">
        <f t="shared" ca="1" si="6"/>
        <v>0</v>
      </c>
      <c r="F61" s="126">
        <f t="shared" si="10"/>
        <v>0</v>
      </c>
      <c r="G61" s="125">
        <f t="shared" si="11"/>
        <v>0</v>
      </c>
      <c r="H61" s="124">
        <f t="shared" ca="1" si="12"/>
        <v>0</v>
      </c>
    </row>
    <row r="62" spans="2:8">
      <c r="B62" s="126">
        <f t="shared" si="7"/>
        <v>0</v>
      </c>
      <c r="C62" s="125">
        <f t="shared" si="8"/>
        <v>0</v>
      </c>
      <c r="D62" s="124">
        <f t="shared" ca="1" si="9"/>
        <v>0</v>
      </c>
      <c r="E62" s="128">
        <f t="shared" ca="1" si="6"/>
        <v>0</v>
      </c>
      <c r="F62" s="126">
        <f t="shared" si="10"/>
        <v>0</v>
      </c>
      <c r="G62" s="125">
        <f t="shared" si="11"/>
        <v>0</v>
      </c>
      <c r="H62" s="124">
        <f t="shared" ca="1" si="12"/>
        <v>0</v>
      </c>
    </row>
    <row r="63" spans="2:8">
      <c r="B63" s="126">
        <f t="shared" si="7"/>
        <v>0</v>
      </c>
      <c r="C63" s="125">
        <f t="shared" si="8"/>
        <v>0</v>
      </c>
      <c r="D63" s="124">
        <f t="shared" ca="1" si="9"/>
        <v>0</v>
      </c>
      <c r="E63" s="128">
        <f t="shared" ca="1" si="6"/>
        <v>0</v>
      </c>
      <c r="F63" s="126">
        <f t="shared" si="10"/>
        <v>0</v>
      </c>
      <c r="G63" s="125">
        <f t="shared" si="11"/>
        <v>0</v>
      </c>
      <c r="H63" s="124">
        <f t="shared" ca="1" si="12"/>
        <v>0</v>
      </c>
    </row>
    <row r="64" spans="2:8">
      <c r="B64" s="126">
        <f t="shared" si="7"/>
        <v>0</v>
      </c>
      <c r="C64" s="125">
        <f t="shared" si="8"/>
        <v>0</v>
      </c>
      <c r="D64" s="124">
        <f t="shared" ca="1" si="9"/>
        <v>0</v>
      </c>
      <c r="E64" s="128">
        <f t="shared" ca="1" si="6"/>
        <v>0</v>
      </c>
      <c r="F64" s="126">
        <f t="shared" si="10"/>
        <v>0</v>
      </c>
      <c r="G64" s="125">
        <f t="shared" si="11"/>
        <v>0</v>
      </c>
      <c r="H64" s="124">
        <f t="shared" ca="1" si="12"/>
        <v>0</v>
      </c>
    </row>
    <row r="65" spans="2:8">
      <c r="B65" s="126">
        <f t="shared" si="7"/>
        <v>0</v>
      </c>
      <c r="C65" s="125">
        <f t="shared" si="8"/>
        <v>0</v>
      </c>
      <c r="D65" s="124">
        <f t="shared" ca="1" si="9"/>
        <v>0</v>
      </c>
      <c r="E65" s="128">
        <f t="shared" ca="1" si="6"/>
        <v>0</v>
      </c>
      <c r="F65" s="126">
        <f t="shared" si="10"/>
        <v>0</v>
      </c>
      <c r="G65" s="125">
        <f t="shared" si="11"/>
        <v>0</v>
      </c>
      <c r="H65" s="124">
        <f t="shared" ca="1" si="12"/>
        <v>0</v>
      </c>
    </row>
    <row r="66" spans="2:8">
      <c r="B66" s="126">
        <f t="shared" si="7"/>
        <v>0</v>
      </c>
      <c r="C66" s="125">
        <f t="shared" si="8"/>
        <v>0</v>
      </c>
      <c r="D66" s="124">
        <f t="shared" ca="1" si="9"/>
        <v>0</v>
      </c>
      <c r="E66" s="128">
        <f t="shared" ca="1" si="6"/>
        <v>0</v>
      </c>
      <c r="F66" s="126">
        <f t="shared" si="10"/>
        <v>0</v>
      </c>
      <c r="G66" s="125">
        <f t="shared" si="11"/>
        <v>0</v>
      </c>
      <c r="H66" s="124">
        <f t="shared" ca="1" si="12"/>
        <v>0</v>
      </c>
    </row>
    <row r="67" spans="2:8">
      <c r="B67" s="126">
        <f t="shared" si="7"/>
        <v>0</v>
      </c>
      <c r="C67" s="125">
        <f t="shared" si="8"/>
        <v>0</v>
      </c>
      <c r="D67" s="124">
        <f t="shared" ca="1" si="9"/>
        <v>0</v>
      </c>
      <c r="E67" s="128">
        <f t="shared" ca="1" si="6"/>
        <v>0</v>
      </c>
      <c r="F67" s="126">
        <f t="shared" si="10"/>
        <v>0</v>
      </c>
      <c r="G67" s="125">
        <f t="shared" si="11"/>
        <v>0</v>
      </c>
      <c r="H67" s="124">
        <f t="shared" ca="1" si="12"/>
        <v>0</v>
      </c>
    </row>
    <row r="68" spans="2:8">
      <c r="B68" s="126">
        <f t="shared" si="7"/>
        <v>0</v>
      </c>
      <c r="C68" s="125">
        <f t="shared" si="8"/>
        <v>0</v>
      </c>
      <c r="D68" s="124">
        <f t="shared" ca="1" si="9"/>
        <v>0</v>
      </c>
      <c r="E68" s="128">
        <f t="shared" ca="1" si="6"/>
        <v>0</v>
      </c>
      <c r="F68" s="126">
        <f t="shared" si="10"/>
        <v>0</v>
      </c>
      <c r="G68" s="125">
        <f t="shared" si="11"/>
        <v>0</v>
      </c>
      <c r="H68" s="124">
        <f t="shared" ca="1" si="12"/>
        <v>0</v>
      </c>
    </row>
    <row r="69" spans="2:8">
      <c r="B69" s="126">
        <f t="shared" si="7"/>
        <v>0</v>
      </c>
      <c r="C69" s="125">
        <f t="shared" si="8"/>
        <v>0</v>
      </c>
      <c r="D69" s="124">
        <f t="shared" ca="1" si="9"/>
        <v>0</v>
      </c>
      <c r="E69" s="128">
        <f t="shared" ca="1" si="6"/>
        <v>0</v>
      </c>
      <c r="F69" s="126">
        <f t="shared" si="10"/>
        <v>0</v>
      </c>
      <c r="G69" s="125">
        <f t="shared" si="11"/>
        <v>0</v>
      </c>
      <c r="H69" s="124">
        <f t="shared" ca="1" si="12"/>
        <v>0</v>
      </c>
    </row>
    <row r="70" spans="2:8">
      <c r="B70" s="126">
        <f t="shared" si="7"/>
        <v>0</v>
      </c>
      <c r="C70" s="125">
        <f t="shared" si="8"/>
        <v>0</v>
      </c>
      <c r="D70" s="124">
        <f t="shared" ca="1" si="9"/>
        <v>0</v>
      </c>
      <c r="E70" s="128">
        <f t="shared" ca="1" si="6"/>
        <v>0</v>
      </c>
      <c r="F70" s="126">
        <f t="shared" si="10"/>
        <v>0</v>
      </c>
      <c r="G70" s="125">
        <f t="shared" si="11"/>
        <v>0</v>
      </c>
      <c r="H70" s="124">
        <f t="shared" ca="1" si="12"/>
        <v>0</v>
      </c>
    </row>
    <row r="71" spans="2:8">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c r="B73" s="126">
        <f t="shared" si="13"/>
        <v>0</v>
      </c>
      <c r="C73" s="125">
        <f t="shared" si="14"/>
        <v>0</v>
      </c>
      <c r="D73" s="124">
        <f t="shared" ca="1" si="15"/>
        <v>0</v>
      </c>
      <c r="E73" s="128">
        <f t="shared" ca="1" si="19"/>
        <v>0</v>
      </c>
      <c r="F73" s="126">
        <f t="shared" si="16"/>
        <v>0</v>
      </c>
      <c r="G73" s="125">
        <f t="shared" si="17"/>
        <v>0</v>
      </c>
      <c r="H73" s="124">
        <f t="shared" ca="1" si="18"/>
        <v>0</v>
      </c>
    </row>
    <row r="74" spans="2:8">
      <c r="B74" s="126">
        <f t="shared" si="13"/>
        <v>0</v>
      </c>
      <c r="C74" s="125">
        <f t="shared" si="14"/>
        <v>0</v>
      </c>
      <c r="D74" s="124">
        <f t="shared" ca="1" si="15"/>
        <v>0</v>
      </c>
      <c r="E74" s="128">
        <f t="shared" ca="1" si="19"/>
        <v>0</v>
      </c>
      <c r="F74" s="126">
        <f t="shared" si="16"/>
        <v>0</v>
      </c>
      <c r="G74" s="125">
        <f t="shared" si="17"/>
        <v>0</v>
      </c>
      <c r="H74" s="124">
        <f t="shared" ca="1" si="18"/>
        <v>0</v>
      </c>
    </row>
    <row r="75" spans="2:8">
      <c r="B75" s="126">
        <f t="shared" si="13"/>
        <v>0</v>
      </c>
      <c r="C75" s="125">
        <f t="shared" si="14"/>
        <v>0</v>
      </c>
      <c r="D75" s="124">
        <f t="shared" ca="1" si="15"/>
        <v>0</v>
      </c>
      <c r="E75" s="128">
        <f t="shared" ca="1" si="19"/>
        <v>0</v>
      </c>
      <c r="F75" s="126">
        <f t="shared" si="16"/>
        <v>0</v>
      </c>
      <c r="G75" s="125">
        <f t="shared" si="17"/>
        <v>0</v>
      </c>
      <c r="H75" s="124">
        <f t="shared" ca="1" si="18"/>
        <v>0</v>
      </c>
    </row>
    <row r="76" spans="2:8">
      <c r="B76" s="126">
        <f t="shared" si="13"/>
        <v>0</v>
      </c>
      <c r="C76" s="125">
        <f t="shared" si="14"/>
        <v>0</v>
      </c>
      <c r="D76" s="124">
        <f t="shared" ca="1" si="15"/>
        <v>0</v>
      </c>
      <c r="E76" s="128">
        <f t="shared" ca="1" si="19"/>
        <v>0</v>
      </c>
      <c r="F76" s="126">
        <f t="shared" si="16"/>
        <v>0</v>
      </c>
      <c r="G76" s="125">
        <f t="shared" si="17"/>
        <v>0</v>
      </c>
      <c r="H76" s="124">
        <f t="shared" ca="1" si="18"/>
        <v>0</v>
      </c>
    </row>
    <row r="77" spans="2:8">
      <c r="B77" s="126">
        <f t="shared" si="13"/>
        <v>0</v>
      </c>
      <c r="C77" s="125">
        <f t="shared" si="14"/>
        <v>0</v>
      </c>
      <c r="D77" s="124">
        <f t="shared" ca="1" si="15"/>
        <v>0</v>
      </c>
      <c r="E77" s="128">
        <f t="shared" ca="1" si="19"/>
        <v>0</v>
      </c>
      <c r="F77" s="126">
        <f t="shared" si="16"/>
        <v>0</v>
      </c>
      <c r="G77" s="125">
        <f t="shared" si="17"/>
        <v>0</v>
      </c>
      <c r="H77" s="124">
        <f t="shared" ca="1" si="18"/>
        <v>0</v>
      </c>
    </row>
    <row r="78" spans="2:8">
      <c r="B78" s="126">
        <f t="shared" si="13"/>
        <v>0</v>
      </c>
      <c r="C78" s="125">
        <f t="shared" si="14"/>
        <v>0</v>
      </c>
      <c r="D78" s="124">
        <f t="shared" ca="1" si="15"/>
        <v>0</v>
      </c>
      <c r="E78" s="128">
        <f t="shared" ca="1" si="19"/>
        <v>0</v>
      </c>
      <c r="F78" s="126">
        <f t="shared" si="16"/>
        <v>0</v>
      </c>
      <c r="G78" s="125">
        <f t="shared" si="17"/>
        <v>0</v>
      </c>
      <c r="H78" s="124">
        <f t="shared" ca="1" si="18"/>
        <v>0</v>
      </c>
    </row>
    <row r="79" spans="2:8">
      <c r="B79" s="126">
        <f t="shared" si="13"/>
        <v>0</v>
      </c>
      <c r="C79" s="125">
        <f t="shared" si="14"/>
        <v>0</v>
      </c>
      <c r="D79" s="124">
        <f t="shared" ca="1" si="15"/>
        <v>0</v>
      </c>
      <c r="E79" s="128">
        <f t="shared" ca="1" si="19"/>
        <v>0</v>
      </c>
      <c r="F79" s="126">
        <f t="shared" si="16"/>
        <v>0</v>
      </c>
      <c r="G79" s="125">
        <f t="shared" si="17"/>
        <v>0</v>
      </c>
      <c r="H79" s="124">
        <f t="shared" ca="1" si="18"/>
        <v>0</v>
      </c>
    </row>
    <row r="80" spans="2:8">
      <c r="B80" s="126">
        <f t="shared" si="13"/>
        <v>0</v>
      </c>
      <c r="C80" s="125">
        <f t="shared" si="14"/>
        <v>0</v>
      </c>
      <c r="D80" s="124">
        <f t="shared" ca="1" si="15"/>
        <v>0</v>
      </c>
      <c r="E80" s="128">
        <f t="shared" ca="1" si="19"/>
        <v>0</v>
      </c>
      <c r="F80" s="126">
        <f t="shared" si="16"/>
        <v>0</v>
      </c>
      <c r="G80" s="125">
        <f t="shared" si="17"/>
        <v>0</v>
      </c>
      <c r="H80" s="124">
        <f t="shared" ca="1" si="18"/>
        <v>0</v>
      </c>
    </row>
    <row r="81" spans="2:8">
      <c r="B81" s="126">
        <f t="shared" si="13"/>
        <v>0</v>
      </c>
      <c r="C81" s="125">
        <f t="shared" si="14"/>
        <v>0</v>
      </c>
      <c r="D81" s="124">
        <f t="shared" ca="1" si="15"/>
        <v>0</v>
      </c>
      <c r="E81" s="128">
        <f t="shared" ca="1" si="19"/>
        <v>0</v>
      </c>
      <c r="F81" s="126">
        <f t="shared" si="16"/>
        <v>0</v>
      </c>
      <c r="G81" s="125">
        <f t="shared" si="17"/>
        <v>0</v>
      </c>
      <c r="H81" s="124">
        <f t="shared" ca="1" si="18"/>
        <v>0</v>
      </c>
    </row>
    <row r="82" spans="2:8">
      <c r="B82" s="126">
        <f t="shared" si="13"/>
        <v>0</v>
      </c>
      <c r="C82" s="125">
        <f t="shared" si="14"/>
        <v>0</v>
      </c>
      <c r="D82" s="124">
        <f t="shared" ca="1" si="15"/>
        <v>0</v>
      </c>
      <c r="E82" s="128">
        <f t="shared" ca="1" si="19"/>
        <v>0</v>
      </c>
      <c r="F82" s="126">
        <f t="shared" si="16"/>
        <v>0</v>
      </c>
      <c r="G82" s="125">
        <f t="shared" si="17"/>
        <v>0</v>
      </c>
      <c r="H82" s="124">
        <f t="shared" ca="1" si="18"/>
        <v>0</v>
      </c>
    </row>
    <row r="83" spans="2:8">
      <c r="B83" s="126">
        <f t="shared" si="13"/>
        <v>0</v>
      </c>
      <c r="C83" s="125">
        <f t="shared" si="14"/>
        <v>0</v>
      </c>
      <c r="D83" s="124">
        <f t="shared" ca="1" si="15"/>
        <v>0</v>
      </c>
      <c r="E83" s="128">
        <f t="shared" ca="1" si="19"/>
        <v>0</v>
      </c>
      <c r="F83" s="126">
        <f t="shared" si="16"/>
        <v>0</v>
      </c>
      <c r="G83" s="125">
        <f t="shared" si="17"/>
        <v>0</v>
      </c>
      <c r="H83" s="124">
        <f t="shared" ca="1" si="18"/>
        <v>0</v>
      </c>
    </row>
    <row r="84" spans="2:8">
      <c r="B84" s="126">
        <f t="shared" si="13"/>
        <v>0</v>
      </c>
      <c r="C84" s="125">
        <f t="shared" si="14"/>
        <v>0</v>
      </c>
      <c r="D84" s="124">
        <f t="shared" ca="1" si="15"/>
        <v>0</v>
      </c>
      <c r="E84" s="128">
        <f t="shared" ca="1" si="19"/>
        <v>0</v>
      </c>
      <c r="F84" s="126">
        <f t="shared" si="16"/>
        <v>0</v>
      </c>
      <c r="G84" s="125">
        <f t="shared" si="17"/>
        <v>0</v>
      </c>
      <c r="H84" s="124">
        <f t="shared" ca="1" si="18"/>
        <v>0</v>
      </c>
    </row>
    <row r="85" spans="2:8">
      <c r="B85" s="126">
        <f t="shared" si="13"/>
        <v>0</v>
      </c>
      <c r="C85" s="125">
        <f t="shared" si="14"/>
        <v>0</v>
      </c>
      <c r="D85" s="124">
        <f t="shared" ca="1" si="15"/>
        <v>0</v>
      </c>
      <c r="E85" s="128">
        <f t="shared" ca="1" si="19"/>
        <v>0</v>
      </c>
      <c r="F85" s="126">
        <f t="shared" si="16"/>
        <v>0</v>
      </c>
      <c r="G85" s="125">
        <f t="shared" si="17"/>
        <v>0</v>
      </c>
      <c r="H85" s="124">
        <f t="shared" ca="1" si="18"/>
        <v>0</v>
      </c>
    </row>
    <row r="86" spans="2:8">
      <c r="B86" s="126">
        <f t="shared" si="13"/>
        <v>0</v>
      </c>
      <c r="C86" s="125">
        <f t="shared" si="14"/>
        <v>0</v>
      </c>
      <c r="D86" s="124">
        <f t="shared" ca="1" si="15"/>
        <v>0</v>
      </c>
      <c r="E86" s="128">
        <f t="shared" ca="1" si="19"/>
        <v>0</v>
      </c>
      <c r="F86" s="126">
        <f t="shared" si="16"/>
        <v>0</v>
      </c>
      <c r="G86" s="125">
        <f t="shared" si="17"/>
        <v>0</v>
      </c>
      <c r="H86" s="124">
        <f t="shared" ca="1" si="18"/>
        <v>0</v>
      </c>
    </row>
    <row r="87" spans="2:8">
      <c r="B87" s="126">
        <f t="shared" si="13"/>
        <v>0</v>
      </c>
      <c r="C87" s="125">
        <f t="shared" si="14"/>
        <v>0</v>
      </c>
      <c r="D87" s="124">
        <f t="shared" ca="1" si="15"/>
        <v>0</v>
      </c>
      <c r="E87" s="128">
        <f t="shared" ca="1" si="19"/>
        <v>0</v>
      </c>
      <c r="F87" s="126">
        <f t="shared" si="16"/>
        <v>0</v>
      </c>
      <c r="G87" s="125">
        <f t="shared" si="17"/>
        <v>0</v>
      </c>
      <c r="H87" s="124">
        <f t="shared" ca="1" si="18"/>
        <v>0</v>
      </c>
    </row>
    <row r="88" spans="2:8">
      <c r="B88" s="126">
        <f t="shared" si="13"/>
        <v>0</v>
      </c>
      <c r="C88" s="125">
        <f t="shared" si="14"/>
        <v>0</v>
      </c>
      <c r="D88" s="124">
        <f t="shared" ca="1" si="15"/>
        <v>0</v>
      </c>
      <c r="E88" s="128">
        <f t="shared" ca="1" si="19"/>
        <v>0</v>
      </c>
      <c r="F88" s="126">
        <f t="shared" si="16"/>
        <v>0</v>
      </c>
      <c r="G88" s="125">
        <f t="shared" si="17"/>
        <v>0</v>
      </c>
      <c r="H88" s="124">
        <f t="shared" ca="1" si="18"/>
        <v>0</v>
      </c>
    </row>
    <row r="89" spans="2:8">
      <c r="B89" s="126">
        <f t="shared" si="13"/>
        <v>0</v>
      </c>
      <c r="C89" s="125">
        <f t="shared" si="14"/>
        <v>0</v>
      </c>
      <c r="D89" s="124">
        <f t="shared" ca="1" si="15"/>
        <v>0</v>
      </c>
      <c r="E89" s="128">
        <f t="shared" ca="1" si="19"/>
        <v>0</v>
      </c>
      <c r="F89" s="126">
        <f t="shared" si="16"/>
        <v>0</v>
      </c>
      <c r="G89" s="125">
        <f t="shared" si="17"/>
        <v>0</v>
      </c>
      <c r="H89" s="124">
        <f t="shared" ca="1" si="18"/>
        <v>0</v>
      </c>
    </row>
    <row r="90" spans="2:8">
      <c r="B90" s="126">
        <f t="shared" si="13"/>
        <v>0</v>
      </c>
      <c r="C90" s="125">
        <f t="shared" si="14"/>
        <v>0</v>
      </c>
      <c r="D90" s="124">
        <f t="shared" ca="1" si="15"/>
        <v>0</v>
      </c>
      <c r="E90" s="128">
        <f t="shared" ca="1" si="19"/>
        <v>0</v>
      </c>
      <c r="F90" s="126">
        <f t="shared" si="16"/>
        <v>0</v>
      </c>
      <c r="G90" s="125">
        <f t="shared" si="17"/>
        <v>0</v>
      </c>
      <c r="H90" s="124">
        <f t="shared" ca="1" si="18"/>
        <v>0</v>
      </c>
    </row>
    <row r="91" spans="2:8">
      <c r="B91" s="126">
        <f t="shared" si="13"/>
        <v>0</v>
      </c>
      <c r="C91" s="125">
        <f t="shared" si="14"/>
        <v>0</v>
      </c>
      <c r="D91" s="124">
        <f t="shared" ca="1" si="15"/>
        <v>0</v>
      </c>
      <c r="E91" s="128">
        <f t="shared" ca="1" si="19"/>
        <v>0</v>
      </c>
      <c r="F91" s="126">
        <f t="shared" si="16"/>
        <v>0</v>
      </c>
      <c r="G91" s="125">
        <f t="shared" si="17"/>
        <v>0</v>
      </c>
      <c r="H91" s="124">
        <f t="shared" ca="1" si="18"/>
        <v>0</v>
      </c>
    </row>
    <row r="92" spans="2:8">
      <c r="B92" s="126">
        <f t="shared" si="13"/>
        <v>0</v>
      </c>
      <c r="C92" s="125">
        <f t="shared" si="14"/>
        <v>0</v>
      </c>
      <c r="D92" s="124">
        <f t="shared" ca="1" si="15"/>
        <v>0</v>
      </c>
      <c r="E92" s="128">
        <f t="shared" ca="1" si="19"/>
        <v>0</v>
      </c>
      <c r="F92" s="126">
        <f t="shared" si="16"/>
        <v>0</v>
      </c>
      <c r="G92" s="125">
        <f t="shared" si="17"/>
        <v>0</v>
      </c>
      <c r="H92" s="124">
        <f t="shared" ca="1" si="18"/>
        <v>0</v>
      </c>
    </row>
    <row r="93" spans="2:8">
      <c r="B93" s="126">
        <f t="shared" si="13"/>
        <v>0</v>
      </c>
      <c r="C93" s="125">
        <f t="shared" si="14"/>
        <v>0</v>
      </c>
      <c r="D93" s="124">
        <f t="shared" ca="1" si="15"/>
        <v>0</v>
      </c>
      <c r="E93" s="128">
        <f t="shared" ca="1" si="19"/>
        <v>0</v>
      </c>
      <c r="F93" s="126">
        <f t="shared" si="16"/>
        <v>0</v>
      </c>
      <c r="G93" s="125">
        <f t="shared" si="17"/>
        <v>0</v>
      </c>
      <c r="H93" s="124">
        <f t="shared" ca="1" si="18"/>
        <v>0</v>
      </c>
    </row>
    <row r="94" spans="2:8">
      <c r="B94" s="126">
        <f t="shared" si="13"/>
        <v>0</v>
      </c>
      <c r="C94" s="125">
        <f t="shared" si="14"/>
        <v>0</v>
      </c>
      <c r="D94" s="124">
        <f t="shared" ca="1" si="15"/>
        <v>0</v>
      </c>
      <c r="E94" s="128">
        <f t="shared" ca="1" si="19"/>
        <v>0</v>
      </c>
      <c r="F94" s="126">
        <f t="shared" si="16"/>
        <v>0</v>
      </c>
      <c r="G94" s="125">
        <f t="shared" si="17"/>
        <v>0</v>
      </c>
      <c r="H94" s="124">
        <f t="shared" ca="1" si="18"/>
        <v>0</v>
      </c>
    </row>
    <row r="95" spans="2:8">
      <c r="B95" s="126">
        <f t="shared" si="13"/>
        <v>0</v>
      </c>
      <c r="C95" s="125">
        <f t="shared" si="14"/>
        <v>0</v>
      </c>
      <c r="D95" s="124">
        <f t="shared" ca="1" si="15"/>
        <v>0</v>
      </c>
      <c r="E95" s="128">
        <f t="shared" ca="1" si="19"/>
        <v>0</v>
      </c>
      <c r="F95" s="126">
        <f t="shared" si="16"/>
        <v>0</v>
      </c>
      <c r="G95" s="125">
        <f t="shared" si="17"/>
        <v>0</v>
      </c>
      <c r="H95" s="124">
        <f t="shared" ca="1" si="18"/>
        <v>0</v>
      </c>
    </row>
    <row r="96" spans="2:8">
      <c r="B96" s="126">
        <f t="shared" si="13"/>
        <v>0</v>
      </c>
      <c r="C96" s="125">
        <f t="shared" si="14"/>
        <v>0</v>
      </c>
      <c r="D96" s="124">
        <f t="shared" ca="1" si="15"/>
        <v>0</v>
      </c>
      <c r="E96" s="128">
        <f t="shared" ca="1" si="19"/>
        <v>0</v>
      </c>
      <c r="F96" s="126">
        <f t="shared" si="16"/>
        <v>0</v>
      </c>
      <c r="G96" s="125">
        <f t="shared" si="17"/>
        <v>0</v>
      </c>
      <c r="H96" s="124">
        <f t="shared" ca="1" si="18"/>
        <v>0</v>
      </c>
    </row>
    <row r="97" spans="2:8">
      <c r="B97" s="126">
        <f t="shared" si="13"/>
        <v>0</v>
      </c>
      <c r="C97" s="125">
        <f t="shared" si="14"/>
        <v>0</v>
      </c>
      <c r="D97" s="124">
        <f t="shared" ca="1" si="15"/>
        <v>0</v>
      </c>
      <c r="E97" s="128">
        <f t="shared" ca="1" si="19"/>
        <v>0</v>
      </c>
      <c r="F97" s="126">
        <f t="shared" si="16"/>
        <v>0</v>
      </c>
      <c r="G97" s="125">
        <f t="shared" si="17"/>
        <v>0</v>
      </c>
      <c r="H97" s="124">
        <f t="shared" ca="1" si="18"/>
        <v>0</v>
      </c>
    </row>
    <row r="98" spans="2:8">
      <c r="B98" s="126">
        <f t="shared" si="13"/>
        <v>0</v>
      </c>
      <c r="C98" s="125">
        <f t="shared" si="14"/>
        <v>0</v>
      </c>
      <c r="D98" s="124">
        <f t="shared" ca="1" si="15"/>
        <v>0</v>
      </c>
      <c r="E98" s="128">
        <f t="shared" ca="1" si="19"/>
        <v>0</v>
      </c>
      <c r="F98" s="126">
        <f t="shared" si="16"/>
        <v>0</v>
      </c>
      <c r="G98" s="125">
        <f t="shared" si="17"/>
        <v>0</v>
      </c>
      <c r="H98" s="124">
        <f t="shared" ca="1" si="18"/>
        <v>0</v>
      </c>
    </row>
    <row r="99" spans="2:8">
      <c r="B99" s="126">
        <f t="shared" si="13"/>
        <v>0</v>
      </c>
      <c r="C99" s="125">
        <f t="shared" si="14"/>
        <v>0</v>
      </c>
      <c r="D99" s="124">
        <f t="shared" ca="1" si="15"/>
        <v>0</v>
      </c>
      <c r="E99" s="128">
        <f t="shared" ca="1" si="19"/>
        <v>0</v>
      </c>
      <c r="F99" s="126">
        <f t="shared" si="16"/>
        <v>0</v>
      </c>
      <c r="G99" s="125">
        <f t="shared" si="17"/>
        <v>0</v>
      </c>
      <c r="H99" s="124">
        <f t="shared" ca="1" si="18"/>
        <v>0</v>
      </c>
    </row>
    <row r="100" spans="2:8">
      <c r="B100" s="126">
        <f t="shared" si="13"/>
        <v>0</v>
      </c>
      <c r="C100" s="125">
        <f t="shared" si="14"/>
        <v>0</v>
      </c>
      <c r="D100" s="124">
        <f t="shared" ca="1" si="15"/>
        <v>0</v>
      </c>
      <c r="E100" s="128">
        <f t="shared" ca="1" si="19"/>
        <v>0</v>
      </c>
      <c r="F100" s="126">
        <f t="shared" si="16"/>
        <v>0</v>
      </c>
      <c r="G100" s="125">
        <f t="shared" si="17"/>
        <v>0</v>
      </c>
      <c r="H100" s="124">
        <f t="shared" ca="1" si="18"/>
        <v>0</v>
      </c>
    </row>
    <row r="101" spans="2:8">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c r="B102" s="126">
        <f t="shared" si="13"/>
        <v>0</v>
      </c>
      <c r="C102" s="125">
        <f t="shared" si="14"/>
        <v>0</v>
      </c>
      <c r="D102" s="124">
        <f t="shared" ca="1" si="15"/>
        <v>0</v>
      </c>
      <c r="E102" s="128">
        <f t="shared" ca="1" si="20"/>
        <v>0</v>
      </c>
      <c r="F102" s="126">
        <f t="shared" si="16"/>
        <v>0</v>
      </c>
      <c r="G102" s="125">
        <f t="shared" si="17"/>
        <v>0</v>
      </c>
      <c r="H102" s="124">
        <f t="shared" ca="1" si="18"/>
        <v>0</v>
      </c>
    </row>
    <row r="103" spans="2:8">
      <c r="B103" s="126">
        <f t="shared" si="13"/>
        <v>0</v>
      </c>
      <c r="C103" s="125">
        <f t="shared" si="14"/>
        <v>0</v>
      </c>
      <c r="D103" s="124">
        <f t="shared" ca="1" si="15"/>
        <v>0</v>
      </c>
      <c r="E103" s="128">
        <f t="shared" ca="1" si="20"/>
        <v>0</v>
      </c>
      <c r="F103" s="126">
        <f t="shared" si="16"/>
        <v>0</v>
      </c>
      <c r="G103" s="125">
        <f t="shared" si="17"/>
        <v>0</v>
      </c>
      <c r="H103" s="124">
        <f t="shared" ca="1" si="18"/>
        <v>0</v>
      </c>
    </row>
    <row r="104" spans="2:8">
      <c r="B104" s="126">
        <f t="shared" si="13"/>
        <v>0</v>
      </c>
      <c r="C104" s="125">
        <f t="shared" si="14"/>
        <v>0</v>
      </c>
      <c r="D104" s="124">
        <f t="shared" ca="1" si="15"/>
        <v>0</v>
      </c>
      <c r="E104" s="128">
        <f t="shared" ca="1" si="20"/>
        <v>0</v>
      </c>
      <c r="F104" s="126">
        <f t="shared" si="16"/>
        <v>0</v>
      </c>
      <c r="G104" s="125">
        <f t="shared" si="17"/>
        <v>0</v>
      </c>
      <c r="H104" s="124">
        <f t="shared" ca="1" si="18"/>
        <v>0</v>
      </c>
    </row>
    <row r="105" spans="2:8">
      <c r="B105" s="126">
        <f t="shared" si="13"/>
        <v>0</v>
      </c>
      <c r="C105" s="125">
        <f t="shared" si="14"/>
        <v>0</v>
      </c>
      <c r="D105" s="124">
        <f t="shared" ca="1" si="15"/>
        <v>0</v>
      </c>
      <c r="E105" s="128">
        <f t="shared" ca="1" si="20"/>
        <v>0</v>
      </c>
      <c r="F105" s="126">
        <f t="shared" si="16"/>
        <v>0</v>
      </c>
      <c r="G105" s="125">
        <f t="shared" si="17"/>
        <v>0</v>
      </c>
      <c r="H105" s="124">
        <f t="shared" ca="1" si="18"/>
        <v>0</v>
      </c>
    </row>
    <row r="106" spans="2:8">
      <c r="B106" s="126">
        <f t="shared" si="13"/>
        <v>0</v>
      </c>
      <c r="C106" s="125">
        <f t="shared" si="14"/>
        <v>0</v>
      </c>
      <c r="D106" s="124">
        <f t="shared" ca="1" si="15"/>
        <v>0</v>
      </c>
      <c r="E106" s="128">
        <f t="shared" ca="1" si="20"/>
        <v>0</v>
      </c>
      <c r="F106" s="126">
        <f t="shared" si="16"/>
        <v>0</v>
      </c>
      <c r="G106" s="125">
        <f t="shared" si="17"/>
        <v>0</v>
      </c>
      <c r="H106" s="124">
        <f t="shared" ca="1" si="18"/>
        <v>0</v>
      </c>
    </row>
    <row r="107" spans="2:8">
      <c r="B107" s="126">
        <f t="shared" si="13"/>
        <v>0</v>
      </c>
      <c r="C107" s="125">
        <f t="shared" si="14"/>
        <v>0</v>
      </c>
      <c r="D107" s="124">
        <f t="shared" ca="1" si="15"/>
        <v>0</v>
      </c>
      <c r="E107" s="128">
        <f t="shared" ca="1" si="20"/>
        <v>0</v>
      </c>
      <c r="F107" s="126">
        <f t="shared" si="16"/>
        <v>0</v>
      </c>
      <c r="G107" s="125">
        <f t="shared" si="17"/>
        <v>0</v>
      </c>
      <c r="H107" s="124">
        <f t="shared" ca="1" si="18"/>
        <v>0</v>
      </c>
    </row>
    <row r="108" spans="2:8">
      <c r="B108" s="126">
        <f t="shared" si="13"/>
        <v>0</v>
      </c>
      <c r="C108" s="125">
        <f t="shared" si="14"/>
        <v>0</v>
      </c>
      <c r="D108" s="124">
        <f t="shared" ca="1" si="15"/>
        <v>0</v>
      </c>
      <c r="E108" s="128">
        <f t="shared" ca="1" si="20"/>
        <v>0</v>
      </c>
      <c r="F108" s="126">
        <f t="shared" si="16"/>
        <v>0</v>
      </c>
      <c r="G108" s="125">
        <f t="shared" si="17"/>
        <v>0</v>
      </c>
      <c r="H108" s="124">
        <f t="shared" ca="1" si="18"/>
        <v>0</v>
      </c>
    </row>
    <row r="109" spans="2:8">
      <c r="B109" s="126">
        <f t="shared" si="13"/>
        <v>0</v>
      </c>
      <c r="C109" s="125">
        <f t="shared" si="14"/>
        <v>0</v>
      </c>
      <c r="D109" s="124">
        <f t="shared" ca="1" si="15"/>
        <v>0</v>
      </c>
      <c r="E109" s="128">
        <f t="shared" ca="1" si="20"/>
        <v>0</v>
      </c>
      <c r="F109" s="126">
        <f t="shared" si="16"/>
        <v>0</v>
      </c>
      <c r="G109" s="125">
        <f t="shared" si="17"/>
        <v>0</v>
      </c>
      <c r="H109" s="124">
        <f t="shared" ca="1" si="18"/>
        <v>0</v>
      </c>
    </row>
    <row r="110" spans="2:8">
      <c r="B110" s="126">
        <f t="shared" si="13"/>
        <v>0</v>
      </c>
      <c r="C110" s="125">
        <f t="shared" si="14"/>
        <v>0</v>
      </c>
      <c r="D110" s="124">
        <f t="shared" ca="1" si="15"/>
        <v>0</v>
      </c>
      <c r="E110" s="128">
        <f t="shared" ca="1" si="20"/>
        <v>0</v>
      </c>
      <c r="F110" s="126">
        <f t="shared" si="16"/>
        <v>0</v>
      </c>
      <c r="G110" s="125">
        <f t="shared" si="17"/>
        <v>0</v>
      </c>
      <c r="H110" s="124">
        <f t="shared" ca="1" si="18"/>
        <v>0</v>
      </c>
    </row>
    <row r="111" spans="2:8">
      <c r="B111" s="126">
        <f t="shared" si="13"/>
        <v>0</v>
      </c>
      <c r="C111" s="125">
        <f t="shared" si="14"/>
        <v>0</v>
      </c>
      <c r="D111" s="124">
        <f t="shared" ca="1" si="15"/>
        <v>0</v>
      </c>
      <c r="E111" s="128">
        <f t="shared" ca="1" si="20"/>
        <v>0</v>
      </c>
      <c r="F111" s="126">
        <f t="shared" si="16"/>
        <v>0</v>
      </c>
      <c r="G111" s="125">
        <f t="shared" si="17"/>
        <v>0</v>
      </c>
      <c r="H111" s="124">
        <f t="shared" ca="1" si="18"/>
        <v>0</v>
      </c>
    </row>
    <row r="112" spans="2:8">
      <c r="B112" s="126">
        <f t="shared" si="13"/>
        <v>0</v>
      </c>
      <c r="C112" s="125">
        <f t="shared" si="14"/>
        <v>0</v>
      </c>
      <c r="D112" s="124">
        <f t="shared" ca="1" si="15"/>
        <v>0</v>
      </c>
      <c r="E112" s="128">
        <f t="shared" ca="1" si="20"/>
        <v>0</v>
      </c>
      <c r="F112" s="126">
        <f t="shared" si="16"/>
        <v>0</v>
      </c>
      <c r="G112" s="125">
        <f t="shared" si="17"/>
        <v>0</v>
      </c>
      <c r="H112" s="124">
        <f t="shared" ca="1" si="18"/>
        <v>0</v>
      </c>
    </row>
    <row r="113" spans="2:8">
      <c r="B113" s="126">
        <f t="shared" si="13"/>
        <v>0</v>
      </c>
      <c r="C113" s="125">
        <f t="shared" si="14"/>
        <v>0</v>
      </c>
      <c r="D113" s="124">
        <f t="shared" ca="1" si="15"/>
        <v>0</v>
      </c>
      <c r="E113" s="128">
        <f t="shared" ca="1" si="20"/>
        <v>0</v>
      </c>
      <c r="F113" s="126">
        <f t="shared" si="16"/>
        <v>0</v>
      </c>
      <c r="G113" s="125">
        <f t="shared" si="17"/>
        <v>0</v>
      </c>
      <c r="H113" s="124">
        <f t="shared" ca="1" si="18"/>
        <v>0</v>
      </c>
    </row>
    <row r="114" spans="2:8">
      <c r="B114" s="126">
        <f t="shared" si="13"/>
        <v>0</v>
      </c>
      <c r="C114" s="125">
        <f t="shared" si="14"/>
        <v>0</v>
      </c>
      <c r="D114" s="124">
        <f t="shared" ca="1" si="15"/>
        <v>0</v>
      </c>
      <c r="E114" s="128">
        <f t="shared" ca="1" si="20"/>
        <v>0</v>
      </c>
      <c r="F114" s="126">
        <f t="shared" si="16"/>
        <v>0</v>
      </c>
      <c r="G114" s="125">
        <f t="shared" si="17"/>
        <v>0</v>
      </c>
      <c r="H114" s="124">
        <f t="shared" ca="1" si="18"/>
        <v>0</v>
      </c>
    </row>
    <row r="115" spans="2:8">
      <c r="B115" s="126">
        <f t="shared" si="13"/>
        <v>0</v>
      </c>
      <c r="C115" s="125">
        <f t="shared" si="14"/>
        <v>0</v>
      </c>
      <c r="D115" s="124">
        <f t="shared" ca="1" si="15"/>
        <v>0</v>
      </c>
      <c r="E115" s="128">
        <f t="shared" ca="1" si="20"/>
        <v>0</v>
      </c>
      <c r="F115" s="126">
        <f t="shared" si="16"/>
        <v>0</v>
      </c>
      <c r="G115" s="125">
        <f t="shared" si="17"/>
        <v>0</v>
      </c>
      <c r="H115" s="124">
        <f t="shared" ca="1" si="18"/>
        <v>0</v>
      </c>
    </row>
    <row r="116" spans="2:8">
      <c r="B116" s="126">
        <f t="shared" si="13"/>
        <v>0</v>
      </c>
      <c r="C116" s="125">
        <f t="shared" si="14"/>
        <v>0</v>
      </c>
      <c r="D116" s="124">
        <f t="shared" ca="1" si="15"/>
        <v>0</v>
      </c>
      <c r="E116" s="128">
        <f t="shared" ca="1" si="20"/>
        <v>0</v>
      </c>
      <c r="F116" s="126">
        <f t="shared" si="16"/>
        <v>0</v>
      </c>
      <c r="G116" s="125">
        <f t="shared" si="17"/>
        <v>0</v>
      </c>
      <c r="H116" s="124">
        <f t="shared" ca="1" si="18"/>
        <v>0</v>
      </c>
    </row>
    <row r="117" spans="2:8">
      <c r="B117" s="126">
        <f t="shared" si="13"/>
        <v>0</v>
      </c>
      <c r="C117" s="125">
        <f t="shared" si="14"/>
        <v>0</v>
      </c>
      <c r="D117" s="124">
        <f t="shared" ca="1" si="15"/>
        <v>0</v>
      </c>
      <c r="E117" s="128">
        <f t="shared" ca="1" si="20"/>
        <v>0</v>
      </c>
      <c r="F117" s="126">
        <f t="shared" si="16"/>
        <v>0</v>
      </c>
      <c r="G117" s="125">
        <f t="shared" si="17"/>
        <v>0</v>
      </c>
      <c r="H117" s="124">
        <f t="shared" ca="1" si="18"/>
        <v>0</v>
      </c>
    </row>
    <row r="118" spans="2:8">
      <c r="B118" s="126">
        <f t="shared" si="13"/>
        <v>0</v>
      </c>
      <c r="C118" s="125">
        <f t="shared" si="14"/>
        <v>0</v>
      </c>
      <c r="D118" s="124">
        <f t="shared" ca="1" si="15"/>
        <v>0</v>
      </c>
      <c r="E118" s="128">
        <f t="shared" ca="1" si="20"/>
        <v>0</v>
      </c>
      <c r="F118" s="126">
        <f t="shared" si="16"/>
        <v>0</v>
      </c>
      <c r="G118" s="125">
        <f t="shared" si="17"/>
        <v>0</v>
      </c>
      <c r="H118" s="124">
        <f t="shared" ca="1" si="18"/>
        <v>0</v>
      </c>
    </row>
    <row r="119" spans="2:8">
      <c r="B119" s="126">
        <f t="shared" si="13"/>
        <v>0</v>
      </c>
      <c r="C119" s="125">
        <f t="shared" si="14"/>
        <v>0</v>
      </c>
      <c r="D119" s="124">
        <f t="shared" ca="1" si="15"/>
        <v>0</v>
      </c>
      <c r="E119" s="128">
        <f t="shared" ca="1" si="20"/>
        <v>0</v>
      </c>
      <c r="F119" s="126">
        <f t="shared" si="16"/>
        <v>0</v>
      </c>
      <c r="G119" s="125">
        <f t="shared" si="17"/>
        <v>0</v>
      </c>
      <c r="H119" s="124">
        <f t="shared" ca="1" si="18"/>
        <v>0</v>
      </c>
    </row>
    <row r="120" spans="2:8">
      <c r="B120" s="126">
        <f t="shared" si="13"/>
        <v>0</v>
      </c>
      <c r="C120" s="125">
        <f t="shared" si="14"/>
        <v>0</v>
      </c>
      <c r="D120" s="124">
        <f t="shared" ca="1" si="15"/>
        <v>0</v>
      </c>
      <c r="E120" s="128">
        <f t="shared" ca="1" si="20"/>
        <v>0</v>
      </c>
      <c r="F120" s="126">
        <f t="shared" si="16"/>
        <v>0</v>
      </c>
      <c r="G120" s="125">
        <f t="shared" si="17"/>
        <v>0</v>
      </c>
      <c r="H120" s="124">
        <f t="shared" ca="1" si="18"/>
        <v>0</v>
      </c>
    </row>
    <row r="121" spans="2:8">
      <c r="B121" s="126">
        <f t="shared" si="13"/>
        <v>0</v>
      </c>
      <c r="C121" s="125">
        <f t="shared" si="14"/>
        <v>0</v>
      </c>
      <c r="D121" s="124">
        <f t="shared" ca="1" si="15"/>
        <v>0</v>
      </c>
      <c r="E121" s="128">
        <f t="shared" ca="1" si="20"/>
        <v>0</v>
      </c>
      <c r="F121" s="126">
        <f t="shared" si="16"/>
        <v>0</v>
      </c>
      <c r="G121" s="125">
        <f t="shared" si="17"/>
        <v>0</v>
      </c>
      <c r="H121" s="124">
        <f t="shared" ca="1" si="18"/>
        <v>0</v>
      </c>
    </row>
    <row r="122" spans="2:8">
      <c r="B122" s="126">
        <f t="shared" si="13"/>
        <v>0</v>
      </c>
      <c r="C122" s="125">
        <f t="shared" si="14"/>
        <v>0</v>
      </c>
      <c r="D122" s="124">
        <f t="shared" ca="1" si="15"/>
        <v>0</v>
      </c>
      <c r="E122" s="128">
        <f t="shared" ca="1" si="20"/>
        <v>0</v>
      </c>
      <c r="F122" s="126">
        <f t="shared" si="16"/>
        <v>0</v>
      </c>
      <c r="G122" s="125">
        <f t="shared" si="17"/>
        <v>0</v>
      </c>
      <c r="H122" s="124">
        <f t="shared" ca="1" si="18"/>
        <v>0</v>
      </c>
    </row>
    <row r="123" spans="2:8">
      <c r="B123" s="126">
        <f t="shared" si="13"/>
        <v>0</v>
      </c>
      <c r="C123" s="125">
        <f t="shared" si="14"/>
        <v>0</v>
      </c>
      <c r="D123" s="124">
        <f t="shared" ca="1" si="15"/>
        <v>0</v>
      </c>
      <c r="E123" s="128">
        <f t="shared" ca="1" si="20"/>
        <v>0</v>
      </c>
      <c r="F123" s="126">
        <f t="shared" si="16"/>
        <v>0</v>
      </c>
      <c r="G123" s="125">
        <f t="shared" si="17"/>
        <v>0</v>
      </c>
      <c r="H123" s="124">
        <f t="shared" ca="1" si="18"/>
        <v>0</v>
      </c>
    </row>
    <row r="124" spans="2:8">
      <c r="B124" s="126">
        <f t="shared" si="13"/>
        <v>0</v>
      </c>
      <c r="C124" s="125">
        <f t="shared" si="14"/>
        <v>0</v>
      </c>
      <c r="D124" s="124">
        <f t="shared" ca="1" si="15"/>
        <v>0</v>
      </c>
      <c r="E124" s="128">
        <f t="shared" ca="1" si="20"/>
        <v>0</v>
      </c>
      <c r="F124" s="126">
        <f t="shared" si="16"/>
        <v>0</v>
      </c>
      <c r="G124" s="125">
        <f t="shared" si="17"/>
        <v>0</v>
      </c>
      <c r="H124" s="124">
        <f t="shared" ca="1" si="18"/>
        <v>0</v>
      </c>
    </row>
    <row r="125" spans="2:8">
      <c r="B125" s="126">
        <f t="shared" si="13"/>
        <v>0</v>
      </c>
      <c r="C125" s="125">
        <f t="shared" si="14"/>
        <v>0</v>
      </c>
      <c r="D125" s="124">
        <f t="shared" ca="1" si="15"/>
        <v>0</v>
      </c>
      <c r="E125" s="128">
        <f t="shared" ca="1" si="20"/>
        <v>0</v>
      </c>
      <c r="F125" s="126">
        <f t="shared" si="16"/>
        <v>0</v>
      </c>
      <c r="G125" s="125">
        <f t="shared" si="17"/>
        <v>0</v>
      </c>
      <c r="H125" s="124">
        <f t="shared" ca="1" si="18"/>
        <v>0</v>
      </c>
    </row>
    <row r="126" spans="2:8">
      <c r="B126" s="126">
        <f t="shared" si="13"/>
        <v>0</v>
      </c>
      <c r="C126" s="125">
        <f t="shared" si="14"/>
        <v>0</v>
      </c>
      <c r="D126" s="124">
        <f t="shared" ca="1" si="15"/>
        <v>0</v>
      </c>
      <c r="E126" s="128">
        <f t="shared" ca="1" si="20"/>
        <v>0</v>
      </c>
      <c r="F126" s="126">
        <f t="shared" si="16"/>
        <v>0</v>
      </c>
      <c r="G126" s="125">
        <f t="shared" si="17"/>
        <v>0</v>
      </c>
      <c r="H126" s="124">
        <f t="shared" ca="1" si="18"/>
        <v>0</v>
      </c>
    </row>
    <row r="127" spans="2:8">
      <c r="B127" s="126">
        <f t="shared" si="13"/>
        <v>0</v>
      </c>
      <c r="C127" s="125">
        <f t="shared" si="14"/>
        <v>0</v>
      </c>
      <c r="D127" s="124">
        <f t="shared" ca="1" si="15"/>
        <v>0</v>
      </c>
      <c r="E127" s="128">
        <f t="shared" ca="1" si="20"/>
        <v>0</v>
      </c>
      <c r="F127" s="126">
        <f t="shared" si="16"/>
        <v>0</v>
      </c>
      <c r="G127" s="125">
        <f t="shared" si="17"/>
        <v>0</v>
      </c>
      <c r="H127" s="124">
        <f t="shared" ca="1" si="18"/>
        <v>0</v>
      </c>
    </row>
    <row r="128" spans="2:8">
      <c r="B128" s="126">
        <f t="shared" si="13"/>
        <v>0</v>
      </c>
      <c r="C128" s="125">
        <f t="shared" si="14"/>
        <v>0</v>
      </c>
      <c r="D128" s="124">
        <f t="shared" ca="1" si="15"/>
        <v>0</v>
      </c>
      <c r="E128" s="128">
        <f t="shared" ca="1" si="20"/>
        <v>0</v>
      </c>
      <c r="F128" s="126">
        <f t="shared" si="16"/>
        <v>0</v>
      </c>
      <c r="G128" s="125">
        <f t="shared" si="17"/>
        <v>0</v>
      </c>
      <c r="H128" s="124">
        <f t="shared" ca="1" si="18"/>
        <v>0</v>
      </c>
    </row>
    <row r="129" spans="2:8">
      <c r="B129" s="126">
        <f t="shared" si="13"/>
        <v>0</v>
      </c>
      <c r="C129" s="125">
        <f t="shared" si="14"/>
        <v>0</v>
      </c>
      <c r="D129" s="124">
        <f t="shared" ca="1" si="15"/>
        <v>0</v>
      </c>
      <c r="E129" s="128">
        <f t="shared" ca="1" si="20"/>
        <v>0</v>
      </c>
      <c r="F129" s="126">
        <f t="shared" si="16"/>
        <v>0</v>
      </c>
      <c r="G129" s="125">
        <f t="shared" si="17"/>
        <v>0</v>
      </c>
      <c r="H129" s="124">
        <f t="shared" ca="1" si="18"/>
        <v>0</v>
      </c>
    </row>
    <row r="130" spans="2:8">
      <c r="B130" s="126">
        <f t="shared" si="13"/>
        <v>0</v>
      </c>
      <c r="C130" s="125">
        <f t="shared" si="14"/>
        <v>0</v>
      </c>
      <c r="D130" s="124">
        <f t="shared" ca="1" si="15"/>
        <v>0</v>
      </c>
      <c r="E130" s="128">
        <f t="shared" ca="1" si="20"/>
        <v>0</v>
      </c>
      <c r="F130" s="126">
        <f t="shared" si="16"/>
        <v>0</v>
      </c>
      <c r="G130" s="125">
        <f t="shared" si="17"/>
        <v>0</v>
      </c>
      <c r="H130" s="124">
        <f t="shared" ca="1" si="18"/>
        <v>0</v>
      </c>
    </row>
    <row r="131" spans="2:8">
      <c r="B131" s="126">
        <f t="shared" si="13"/>
        <v>0</v>
      </c>
      <c r="C131" s="125">
        <f t="shared" si="14"/>
        <v>0</v>
      </c>
      <c r="D131" s="124">
        <f t="shared" ca="1" si="15"/>
        <v>0</v>
      </c>
      <c r="E131" s="128">
        <f t="shared" ca="1" si="20"/>
        <v>0</v>
      </c>
      <c r="F131" s="126">
        <f t="shared" si="16"/>
        <v>0</v>
      </c>
      <c r="G131" s="125">
        <f t="shared" si="17"/>
        <v>0</v>
      </c>
      <c r="H131" s="124">
        <f t="shared" ca="1" si="18"/>
        <v>0</v>
      </c>
    </row>
    <row r="132" spans="2:8">
      <c r="B132" s="126">
        <f t="shared" si="13"/>
        <v>0</v>
      </c>
      <c r="C132" s="125">
        <f t="shared" si="14"/>
        <v>0</v>
      </c>
      <c r="D132" s="124">
        <f t="shared" ca="1" si="15"/>
        <v>0</v>
      </c>
      <c r="E132" s="128">
        <f t="shared" ca="1" si="20"/>
        <v>0</v>
      </c>
      <c r="F132" s="126">
        <f t="shared" si="16"/>
        <v>0</v>
      </c>
      <c r="G132" s="125">
        <f t="shared" si="17"/>
        <v>0</v>
      </c>
      <c r="H132" s="124">
        <f t="shared" ca="1" si="18"/>
        <v>0</v>
      </c>
    </row>
    <row r="133" spans="2:8">
      <c r="B133" s="126">
        <f t="shared" si="13"/>
        <v>0</v>
      </c>
      <c r="C133" s="125">
        <f t="shared" si="14"/>
        <v>0</v>
      </c>
      <c r="D133" s="124">
        <f t="shared" ca="1" si="15"/>
        <v>0</v>
      </c>
      <c r="E133" s="128">
        <f t="shared" ca="1" si="20"/>
        <v>0</v>
      </c>
      <c r="F133" s="126">
        <f t="shared" si="16"/>
        <v>0</v>
      </c>
      <c r="G133" s="125">
        <f t="shared" si="17"/>
        <v>0</v>
      </c>
      <c r="H133" s="124">
        <f t="shared" ca="1" si="18"/>
        <v>0</v>
      </c>
    </row>
    <row r="134" spans="2:8">
      <c r="B134" s="126">
        <f t="shared" si="13"/>
        <v>0</v>
      </c>
      <c r="C134" s="125">
        <f t="shared" si="14"/>
        <v>0</v>
      </c>
      <c r="D134" s="124">
        <f t="shared" ca="1" si="15"/>
        <v>0</v>
      </c>
      <c r="E134" s="128">
        <f t="shared" ca="1" si="20"/>
        <v>0</v>
      </c>
      <c r="F134" s="126">
        <f t="shared" si="16"/>
        <v>0</v>
      </c>
      <c r="G134" s="125">
        <f t="shared" si="17"/>
        <v>0</v>
      </c>
      <c r="H134" s="124">
        <f t="shared" ca="1" si="18"/>
        <v>0</v>
      </c>
    </row>
    <row r="135" spans="2:8">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c r="B136" s="126">
        <f t="shared" si="21"/>
        <v>0</v>
      </c>
      <c r="C136" s="125">
        <f t="shared" si="22"/>
        <v>0</v>
      </c>
      <c r="D136" s="124">
        <f t="shared" ca="1" si="23"/>
        <v>0</v>
      </c>
      <c r="E136" s="128">
        <f t="shared" ca="1" si="20"/>
        <v>0</v>
      </c>
      <c r="F136" s="126">
        <f t="shared" si="24"/>
        <v>0</v>
      </c>
      <c r="G136" s="125">
        <f t="shared" si="25"/>
        <v>0</v>
      </c>
      <c r="H136" s="124">
        <f t="shared" ca="1" si="26"/>
        <v>0</v>
      </c>
    </row>
    <row r="137" spans="2:8">
      <c r="B137" s="126">
        <f t="shared" si="21"/>
        <v>0</v>
      </c>
      <c r="C137" s="125">
        <f t="shared" si="22"/>
        <v>0</v>
      </c>
      <c r="D137" s="124">
        <f t="shared" ca="1" si="23"/>
        <v>0</v>
      </c>
      <c r="E137" s="128">
        <f t="shared" ca="1" si="20"/>
        <v>0</v>
      </c>
      <c r="F137" s="126">
        <f t="shared" si="24"/>
        <v>0</v>
      </c>
      <c r="G137" s="125">
        <f t="shared" si="25"/>
        <v>0</v>
      </c>
      <c r="H137" s="124">
        <f t="shared" ca="1" si="26"/>
        <v>0</v>
      </c>
    </row>
    <row r="138" spans="2:8">
      <c r="B138" s="126">
        <f t="shared" si="21"/>
        <v>0</v>
      </c>
      <c r="C138" s="125">
        <f t="shared" si="22"/>
        <v>0</v>
      </c>
      <c r="D138" s="124">
        <f t="shared" ca="1" si="23"/>
        <v>0</v>
      </c>
      <c r="E138" s="128">
        <f t="shared" ca="1" si="20"/>
        <v>0</v>
      </c>
      <c r="F138" s="126">
        <f t="shared" si="24"/>
        <v>0</v>
      </c>
      <c r="G138" s="125">
        <f t="shared" si="25"/>
        <v>0</v>
      </c>
      <c r="H138" s="124">
        <f t="shared" ca="1" si="26"/>
        <v>0</v>
      </c>
    </row>
    <row r="139" spans="2:8">
      <c r="B139" s="126">
        <f t="shared" si="21"/>
        <v>0</v>
      </c>
      <c r="C139" s="125">
        <f t="shared" si="22"/>
        <v>0</v>
      </c>
      <c r="D139" s="124">
        <f t="shared" ca="1" si="23"/>
        <v>0</v>
      </c>
      <c r="E139" s="128">
        <f t="shared" ca="1" si="20"/>
        <v>0</v>
      </c>
      <c r="F139" s="126">
        <f t="shared" si="24"/>
        <v>0</v>
      </c>
      <c r="G139" s="125">
        <f t="shared" si="25"/>
        <v>0</v>
      </c>
      <c r="H139" s="124">
        <f t="shared" ca="1" si="26"/>
        <v>0</v>
      </c>
    </row>
    <row r="140" spans="2:8">
      <c r="B140" s="126">
        <f t="shared" si="21"/>
        <v>0</v>
      </c>
      <c r="C140" s="125">
        <f t="shared" si="22"/>
        <v>0</v>
      </c>
      <c r="D140" s="124">
        <f t="shared" ca="1" si="23"/>
        <v>0</v>
      </c>
      <c r="E140" s="128">
        <f t="shared" ca="1" si="20"/>
        <v>0</v>
      </c>
      <c r="F140" s="126">
        <f t="shared" si="24"/>
        <v>0</v>
      </c>
      <c r="G140" s="125">
        <f t="shared" si="25"/>
        <v>0</v>
      </c>
      <c r="H140" s="124">
        <f t="shared" ca="1" si="26"/>
        <v>0</v>
      </c>
    </row>
    <row r="141" spans="2:8">
      <c r="B141" s="126">
        <f t="shared" si="21"/>
        <v>0</v>
      </c>
      <c r="C141" s="125">
        <f t="shared" si="22"/>
        <v>0</v>
      </c>
      <c r="D141" s="124">
        <f t="shared" ca="1" si="23"/>
        <v>0</v>
      </c>
      <c r="E141" s="128">
        <f t="shared" ca="1" si="20"/>
        <v>0</v>
      </c>
      <c r="F141" s="126">
        <f t="shared" si="24"/>
        <v>0</v>
      </c>
      <c r="G141" s="125">
        <f t="shared" si="25"/>
        <v>0</v>
      </c>
      <c r="H141" s="124">
        <f t="shared" ca="1" si="26"/>
        <v>0</v>
      </c>
    </row>
    <row r="142" spans="2:8">
      <c r="B142" s="126">
        <f t="shared" si="21"/>
        <v>0</v>
      </c>
      <c r="C142" s="125">
        <f t="shared" si="22"/>
        <v>0</v>
      </c>
      <c r="D142" s="124">
        <f t="shared" ca="1" si="23"/>
        <v>0</v>
      </c>
      <c r="E142" s="128">
        <f t="shared" ca="1" si="20"/>
        <v>0</v>
      </c>
      <c r="F142" s="126">
        <f t="shared" si="24"/>
        <v>0</v>
      </c>
      <c r="G142" s="125">
        <f t="shared" si="25"/>
        <v>0</v>
      </c>
      <c r="H142" s="124">
        <f t="shared" ca="1" si="26"/>
        <v>0</v>
      </c>
    </row>
    <row r="143" spans="2:8">
      <c r="B143" s="126">
        <f t="shared" si="21"/>
        <v>0</v>
      </c>
      <c r="C143" s="125">
        <f t="shared" si="22"/>
        <v>0</v>
      </c>
      <c r="D143" s="124">
        <f t="shared" ca="1" si="23"/>
        <v>0</v>
      </c>
      <c r="E143" s="128">
        <f t="shared" ca="1" si="20"/>
        <v>0</v>
      </c>
      <c r="F143" s="126">
        <f t="shared" si="24"/>
        <v>0</v>
      </c>
      <c r="G143" s="125">
        <f t="shared" si="25"/>
        <v>0</v>
      </c>
      <c r="H143" s="124">
        <f t="shared" ca="1" si="26"/>
        <v>0</v>
      </c>
    </row>
    <row r="144" spans="2:8">
      <c r="B144" s="126">
        <f t="shared" si="21"/>
        <v>0</v>
      </c>
      <c r="C144" s="125">
        <f t="shared" si="22"/>
        <v>0</v>
      </c>
      <c r="D144" s="124">
        <f t="shared" ca="1" si="23"/>
        <v>0</v>
      </c>
      <c r="E144" s="128">
        <f t="shared" ca="1" si="20"/>
        <v>0</v>
      </c>
      <c r="F144" s="126">
        <f t="shared" si="24"/>
        <v>0</v>
      </c>
      <c r="G144" s="125">
        <f t="shared" si="25"/>
        <v>0</v>
      </c>
      <c r="H144" s="124">
        <f t="shared" ca="1" si="26"/>
        <v>0</v>
      </c>
    </row>
    <row r="145" spans="2:8">
      <c r="B145" s="126">
        <f t="shared" si="21"/>
        <v>0</v>
      </c>
      <c r="C145" s="125">
        <f t="shared" si="22"/>
        <v>0</v>
      </c>
      <c r="D145" s="124">
        <f t="shared" ca="1" si="23"/>
        <v>0</v>
      </c>
      <c r="E145" s="128">
        <f t="shared" ca="1" si="20"/>
        <v>0</v>
      </c>
      <c r="F145" s="126">
        <f t="shared" si="24"/>
        <v>0</v>
      </c>
      <c r="G145" s="125">
        <f t="shared" si="25"/>
        <v>0</v>
      </c>
      <c r="H145" s="124">
        <f t="shared" ca="1" si="26"/>
        <v>0</v>
      </c>
    </row>
    <row r="146" spans="2:8">
      <c r="B146" s="126">
        <f t="shared" si="21"/>
        <v>0</v>
      </c>
      <c r="C146" s="125">
        <f t="shared" si="22"/>
        <v>0</v>
      </c>
      <c r="D146" s="124">
        <f t="shared" ca="1" si="23"/>
        <v>0</v>
      </c>
      <c r="E146" s="128">
        <f t="shared" ca="1" si="20"/>
        <v>0</v>
      </c>
      <c r="F146" s="126">
        <f t="shared" si="24"/>
        <v>0</v>
      </c>
      <c r="G146" s="125">
        <f t="shared" si="25"/>
        <v>0</v>
      </c>
      <c r="H146" s="124">
        <f t="shared" ca="1" si="26"/>
        <v>0</v>
      </c>
    </row>
    <row r="147" spans="2:8">
      <c r="B147" s="126">
        <f t="shared" si="21"/>
        <v>0</v>
      </c>
      <c r="C147" s="125">
        <f t="shared" si="22"/>
        <v>0</v>
      </c>
      <c r="D147" s="124">
        <f t="shared" ca="1" si="23"/>
        <v>0</v>
      </c>
      <c r="E147" s="128">
        <f t="shared" ca="1" si="20"/>
        <v>0</v>
      </c>
      <c r="F147" s="126">
        <f t="shared" si="24"/>
        <v>0</v>
      </c>
      <c r="G147" s="125">
        <f t="shared" si="25"/>
        <v>0</v>
      </c>
      <c r="H147" s="124">
        <f t="shared" ca="1" si="26"/>
        <v>0</v>
      </c>
    </row>
    <row r="148" spans="2:8">
      <c r="B148" s="126">
        <f t="shared" si="21"/>
        <v>0</v>
      </c>
      <c r="C148" s="125">
        <f t="shared" si="22"/>
        <v>0</v>
      </c>
      <c r="D148" s="124">
        <f t="shared" ca="1" si="23"/>
        <v>0</v>
      </c>
      <c r="E148" s="128">
        <f t="shared" ca="1" si="20"/>
        <v>0</v>
      </c>
      <c r="F148" s="126">
        <f t="shared" si="24"/>
        <v>0</v>
      </c>
      <c r="G148" s="125">
        <f t="shared" si="25"/>
        <v>0</v>
      </c>
      <c r="H148" s="124">
        <f t="shared" ca="1" si="26"/>
        <v>0</v>
      </c>
    </row>
    <row r="149" spans="2:8">
      <c r="B149" s="126">
        <f t="shared" si="21"/>
        <v>0</v>
      </c>
      <c r="C149" s="125">
        <f t="shared" si="22"/>
        <v>0</v>
      </c>
      <c r="D149" s="124">
        <f t="shared" ca="1" si="23"/>
        <v>0</v>
      </c>
      <c r="E149" s="128">
        <f t="shared" ca="1" si="20"/>
        <v>0</v>
      </c>
      <c r="F149" s="126">
        <f t="shared" si="24"/>
        <v>0</v>
      </c>
      <c r="G149" s="125">
        <f t="shared" si="25"/>
        <v>0</v>
      </c>
      <c r="H149" s="124">
        <f t="shared" ca="1" si="26"/>
        <v>0</v>
      </c>
    </row>
    <row r="150" spans="2:8">
      <c r="B150" s="126">
        <f t="shared" si="21"/>
        <v>0</v>
      </c>
      <c r="C150" s="125">
        <f t="shared" si="22"/>
        <v>0</v>
      </c>
      <c r="D150" s="124">
        <f t="shared" ca="1" si="23"/>
        <v>0</v>
      </c>
      <c r="E150" s="128">
        <f t="shared" ca="1" si="20"/>
        <v>0</v>
      </c>
      <c r="F150" s="126">
        <f t="shared" si="24"/>
        <v>0</v>
      </c>
      <c r="G150" s="125">
        <f t="shared" si="25"/>
        <v>0</v>
      </c>
      <c r="H150" s="124">
        <f t="shared" ca="1" si="26"/>
        <v>0</v>
      </c>
    </row>
    <row r="151" spans="2:8">
      <c r="B151" s="126">
        <f t="shared" si="21"/>
        <v>0</v>
      </c>
      <c r="C151" s="125">
        <f t="shared" si="22"/>
        <v>0</v>
      </c>
      <c r="D151" s="124">
        <f t="shared" ca="1" si="23"/>
        <v>0</v>
      </c>
      <c r="E151" s="128">
        <f t="shared" ca="1" si="20"/>
        <v>0</v>
      </c>
      <c r="F151" s="126">
        <f t="shared" si="24"/>
        <v>0</v>
      </c>
      <c r="G151" s="125">
        <f t="shared" si="25"/>
        <v>0</v>
      </c>
      <c r="H151" s="124">
        <f t="shared" ca="1" si="26"/>
        <v>0</v>
      </c>
    </row>
    <row r="152" spans="2:8">
      <c r="B152" s="126">
        <f t="shared" si="21"/>
        <v>0</v>
      </c>
      <c r="C152" s="125">
        <f t="shared" si="22"/>
        <v>0</v>
      </c>
      <c r="D152" s="124">
        <f t="shared" ca="1" si="23"/>
        <v>0</v>
      </c>
      <c r="E152" s="128">
        <f t="shared" ca="1" si="20"/>
        <v>0</v>
      </c>
      <c r="F152" s="126">
        <f t="shared" si="24"/>
        <v>0</v>
      </c>
      <c r="G152" s="125">
        <f t="shared" si="25"/>
        <v>0</v>
      </c>
      <c r="H152" s="124">
        <f t="shared" ca="1" si="26"/>
        <v>0</v>
      </c>
    </row>
    <row r="153" spans="2:8">
      <c r="B153" s="126">
        <f t="shared" si="21"/>
        <v>0</v>
      </c>
      <c r="C153" s="125">
        <f t="shared" si="22"/>
        <v>0</v>
      </c>
      <c r="D153" s="124">
        <f t="shared" ca="1" si="23"/>
        <v>0</v>
      </c>
      <c r="E153" s="128">
        <f t="shared" ca="1" si="20"/>
        <v>0</v>
      </c>
      <c r="F153" s="126">
        <f t="shared" si="24"/>
        <v>0</v>
      </c>
      <c r="G153" s="125">
        <f t="shared" si="25"/>
        <v>0</v>
      </c>
      <c r="H153" s="124">
        <f t="shared" ca="1" si="26"/>
        <v>0</v>
      </c>
    </row>
    <row r="154" spans="2:8">
      <c r="B154" s="126">
        <f t="shared" si="21"/>
        <v>0</v>
      </c>
      <c r="C154" s="125">
        <f t="shared" si="22"/>
        <v>0</v>
      </c>
      <c r="D154" s="124">
        <f t="shared" ca="1" si="23"/>
        <v>0</v>
      </c>
      <c r="E154" s="128">
        <f t="shared" ca="1" si="20"/>
        <v>0</v>
      </c>
      <c r="F154" s="126">
        <f t="shared" si="24"/>
        <v>0</v>
      </c>
      <c r="G154" s="125">
        <f t="shared" si="25"/>
        <v>0</v>
      </c>
      <c r="H154" s="124">
        <f t="shared" ca="1" si="26"/>
        <v>0</v>
      </c>
    </row>
    <row r="155" spans="2:8">
      <c r="B155" s="126">
        <f t="shared" si="21"/>
        <v>0</v>
      </c>
      <c r="C155" s="125">
        <f t="shared" si="22"/>
        <v>0</v>
      </c>
      <c r="D155" s="124">
        <f t="shared" ca="1" si="23"/>
        <v>0</v>
      </c>
      <c r="E155" s="128">
        <f t="shared" ca="1" si="20"/>
        <v>0</v>
      </c>
      <c r="F155" s="126">
        <f t="shared" si="24"/>
        <v>0</v>
      </c>
      <c r="G155" s="125">
        <f t="shared" si="25"/>
        <v>0</v>
      </c>
      <c r="H155" s="124">
        <f t="shared" ca="1" si="26"/>
        <v>0</v>
      </c>
    </row>
    <row r="156" spans="2:8">
      <c r="B156" s="126">
        <f t="shared" si="21"/>
        <v>0</v>
      </c>
      <c r="C156" s="125">
        <f t="shared" si="22"/>
        <v>0</v>
      </c>
      <c r="D156" s="124">
        <f t="shared" ca="1" si="23"/>
        <v>0</v>
      </c>
      <c r="E156" s="128">
        <f t="shared" ca="1" si="20"/>
        <v>0</v>
      </c>
      <c r="F156" s="126">
        <f t="shared" si="24"/>
        <v>0</v>
      </c>
      <c r="G156" s="125">
        <f t="shared" si="25"/>
        <v>0</v>
      </c>
      <c r="H156" s="124">
        <f t="shared" ca="1" si="26"/>
        <v>0</v>
      </c>
    </row>
    <row r="157" spans="2:8">
      <c r="B157" s="126">
        <f t="shared" si="21"/>
        <v>0</v>
      </c>
      <c r="C157" s="125">
        <f t="shared" si="22"/>
        <v>0</v>
      </c>
      <c r="D157" s="124">
        <f t="shared" ca="1" si="23"/>
        <v>0</v>
      </c>
      <c r="E157" s="128">
        <f t="shared" ca="1" si="20"/>
        <v>0</v>
      </c>
      <c r="F157" s="126">
        <f t="shared" si="24"/>
        <v>0</v>
      </c>
      <c r="G157" s="125">
        <f t="shared" si="25"/>
        <v>0</v>
      </c>
      <c r="H157" s="124">
        <f t="shared" ca="1" si="26"/>
        <v>0</v>
      </c>
    </row>
    <row r="158" spans="2:8">
      <c r="B158" s="126">
        <f t="shared" si="21"/>
        <v>0</v>
      </c>
      <c r="C158" s="125">
        <f t="shared" si="22"/>
        <v>0</v>
      </c>
      <c r="D158" s="124">
        <f t="shared" ca="1" si="23"/>
        <v>0</v>
      </c>
      <c r="E158" s="128">
        <f t="shared" ca="1" si="20"/>
        <v>0</v>
      </c>
      <c r="F158" s="126">
        <f t="shared" si="24"/>
        <v>0</v>
      </c>
      <c r="G158" s="125">
        <f t="shared" si="25"/>
        <v>0</v>
      </c>
      <c r="H158" s="124">
        <f t="shared" ca="1" si="26"/>
        <v>0</v>
      </c>
    </row>
    <row r="159" spans="2:8">
      <c r="B159" s="126">
        <f t="shared" si="21"/>
        <v>0</v>
      </c>
      <c r="C159" s="125">
        <f t="shared" si="22"/>
        <v>0</v>
      </c>
      <c r="D159" s="124">
        <f t="shared" ca="1" si="23"/>
        <v>0</v>
      </c>
      <c r="E159" s="128">
        <f t="shared" ca="1" si="20"/>
        <v>0</v>
      </c>
      <c r="F159" s="126">
        <f t="shared" si="24"/>
        <v>0</v>
      </c>
      <c r="G159" s="125">
        <f t="shared" si="25"/>
        <v>0</v>
      </c>
      <c r="H159" s="124">
        <f t="shared" ca="1" si="26"/>
        <v>0</v>
      </c>
    </row>
    <row r="160" spans="2:8">
      <c r="B160" s="126">
        <f t="shared" si="21"/>
        <v>0</v>
      </c>
      <c r="C160" s="125">
        <f t="shared" si="22"/>
        <v>0</v>
      </c>
      <c r="D160" s="124">
        <f t="shared" ca="1" si="23"/>
        <v>0</v>
      </c>
      <c r="E160" s="128">
        <f t="shared" ca="1" si="20"/>
        <v>0</v>
      </c>
      <c r="F160" s="126">
        <f t="shared" si="24"/>
        <v>0</v>
      </c>
      <c r="G160" s="125">
        <f t="shared" si="25"/>
        <v>0</v>
      </c>
      <c r="H160" s="124">
        <f t="shared" ca="1" si="26"/>
        <v>0</v>
      </c>
    </row>
    <row r="161" spans="2:8">
      <c r="B161" s="126">
        <f t="shared" si="21"/>
        <v>0</v>
      </c>
      <c r="C161" s="125">
        <f t="shared" si="22"/>
        <v>0</v>
      </c>
      <c r="D161" s="124">
        <f t="shared" ca="1" si="23"/>
        <v>0</v>
      </c>
      <c r="E161" s="128">
        <f t="shared" ca="1" si="20"/>
        <v>0</v>
      </c>
      <c r="F161" s="126">
        <f t="shared" si="24"/>
        <v>0</v>
      </c>
      <c r="G161" s="125">
        <f t="shared" si="25"/>
        <v>0</v>
      </c>
      <c r="H161" s="124">
        <f t="shared" ca="1" si="26"/>
        <v>0</v>
      </c>
    </row>
    <row r="162" spans="2:8">
      <c r="B162" s="126">
        <f t="shared" si="21"/>
        <v>0</v>
      </c>
      <c r="C162" s="125">
        <f t="shared" si="22"/>
        <v>0</v>
      </c>
      <c r="D162" s="124">
        <f t="shared" ca="1" si="23"/>
        <v>0</v>
      </c>
      <c r="E162" s="128">
        <f t="shared" ca="1" si="20"/>
        <v>0</v>
      </c>
      <c r="F162" s="126">
        <f t="shared" si="24"/>
        <v>0</v>
      </c>
      <c r="G162" s="125">
        <f t="shared" si="25"/>
        <v>0</v>
      </c>
      <c r="H162" s="124">
        <f t="shared" ca="1" si="26"/>
        <v>0</v>
      </c>
    </row>
    <row r="163" spans="2:8">
      <c r="B163" s="126">
        <f t="shared" si="21"/>
        <v>0</v>
      </c>
      <c r="C163" s="125">
        <f t="shared" si="22"/>
        <v>0</v>
      </c>
      <c r="D163" s="124">
        <f t="shared" ca="1" si="23"/>
        <v>0</v>
      </c>
      <c r="E163" s="128">
        <f t="shared" ca="1" si="20"/>
        <v>0</v>
      </c>
      <c r="F163" s="126">
        <f t="shared" si="24"/>
        <v>0</v>
      </c>
      <c r="G163" s="125">
        <f t="shared" si="25"/>
        <v>0</v>
      </c>
      <c r="H163" s="124">
        <f t="shared" ca="1" si="26"/>
        <v>0</v>
      </c>
    </row>
    <row r="164" spans="2:8">
      <c r="B164" s="126">
        <f t="shared" si="21"/>
        <v>0</v>
      </c>
      <c r="C164" s="125">
        <f t="shared" si="22"/>
        <v>0</v>
      </c>
      <c r="D164" s="124">
        <f t="shared" ca="1" si="23"/>
        <v>0</v>
      </c>
      <c r="E164" s="128">
        <f t="shared" ca="1" si="20"/>
        <v>0</v>
      </c>
      <c r="F164" s="126">
        <f t="shared" si="24"/>
        <v>0</v>
      </c>
      <c r="G164" s="125">
        <f t="shared" si="25"/>
        <v>0</v>
      </c>
      <c r="H164" s="124">
        <f t="shared" ca="1" si="26"/>
        <v>0</v>
      </c>
    </row>
    <row r="165" spans="2:8">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c r="B166" s="126">
        <f t="shared" si="21"/>
        <v>0</v>
      </c>
      <c r="C166" s="125">
        <f t="shared" si="22"/>
        <v>0</v>
      </c>
      <c r="D166" s="124">
        <f t="shared" ca="1" si="23"/>
        <v>0</v>
      </c>
      <c r="E166" s="128">
        <f t="shared" ca="1" si="27"/>
        <v>0</v>
      </c>
      <c r="F166" s="126">
        <f t="shared" si="24"/>
        <v>0</v>
      </c>
      <c r="G166" s="125">
        <f t="shared" si="25"/>
        <v>0</v>
      </c>
      <c r="H166" s="124">
        <f t="shared" ca="1" si="26"/>
        <v>0</v>
      </c>
    </row>
    <row r="167" spans="2:8">
      <c r="B167" s="126">
        <f t="shared" si="21"/>
        <v>0</v>
      </c>
      <c r="C167" s="125">
        <f t="shared" si="22"/>
        <v>0</v>
      </c>
      <c r="D167" s="124">
        <f t="shared" ca="1" si="23"/>
        <v>0</v>
      </c>
      <c r="E167" s="128">
        <f t="shared" ca="1" si="27"/>
        <v>0</v>
      </c>
      <c r="F167" s="126">
        <f t="shared" si="24"/>
        <v>0</v>
      </c>
      <c r="G167" s="125">
        <f t="shared" si="25"/>
        <v>0</v>
      </c>
      <c r="H167" s="124">
        <f t="shared" ca="1" si="26"/>
        <v>0</v>
      </c>
    </row>
    <row r="168" spans="2:8">
      <c r="B168" s="126">
        <f t="shared" si="21"/>
        <v>0</v>
      </c>
      <c r="C168" s="125">
        <f t="shared" si="22"/>
        <v>0</v>
      </c>
      <c r="D168" s="124">
        <f t="shared" ca="1" si="23"/>
        <v>0</v>
      </c>
      <c r="E168" s="128">
        <f t="shared" ca="1" si="27"/>
        <v>0</v>
      </c>
      <c r="F168" s="126">
        <f t="shared" si="24"/>
        <v>0</v>
      </c>
      <c r="G168" s="125">
        <f t="shared" si="25"/>
        <v>0</v>
      </c>
      <c r="H168" s="124">
        <f t="shared" ca="1" si="26"/>
        <v>0</v>
      </c>
    </row>
    <row r="169" spans="2:8">
      <c r="B169" s="126">
        <f t="shared" si="21"/>
        <v>0</v>
      </c>
      <c r="C169" s="125">
        <f t="shared" si="22"/>
        <v>0</v>
      </c>
      <c r="D169" s="124">
        <f t="shared" ca="1" si="23"/>
        <v>0</v>
      </c>
      <c r="E169" s="128">
        <f t="shared" ca="1" si="27"/>
        <v>0</v>
      </c>
      <c r="F169" s="126">
        <f t="shared" si="24"/>
        <v>0</v>
      </c>
      <c r="G169" s="125">
        <f t="shared" si="25"/>
        <v>0</v>
      </c>
      <c r="H169" s="124">
        <f t="shared" ca="1" si="26"/>
        <v>0</v>
      </c>
    </row>
    <row r="170" spans="2:8">
      <c r="B170" s="126">
        <f t="shared" si="21"/>
        <v>0</v>
      </c>
      <c r="C170" s="125">
        <f t="shared" si="22"/>
        <v>0</v>
      </c>
      <c r="D170" s="124">
        <f t="shared" ca="1" si="23"/>
        <v>0</v>
      </c>
      <c r="E170" s="128">
        <f t="shared" ca="1" si="27"/>
        <v>0</v>
      </c>
      <c r="F170" s="126">
        <f t="shared" si="24"/>
        <v>0</v>
      </c>
      <c r="G170" s="125">
        <f t="shared" si="25"/>
        <v>0</v>
      </c>
      <c r="H170" s="124">
        <f t="shared" ca="1" si="26"/>
        <v>0</v>
      </c>
    </row>
    <row r="171" spans="2:8">
      <c r="B171" s="126">
        <f t="shared" si="21"/>
        <v>0</v>
      </c>
      <c r="C171" s="125">
        <f t="shared" si="22"/>
        <v>0</v>
      </c>
      <c r="D171" s="124">
        <f t="shared" ca="1" si="23"/>
        <v>0</v>
      </c>
      <c r="E171" s="128">
        <f t="shared" ca="1" si="27"/>
        <v>0</v>
      </c>
      <c r="F171" s="126">
        <f t="shared" si="24"/>
        <v>0</v>
      </c>
      <c r="G171" s="125">
        <f t="shared" si="25"/>
        <v>0</v>
      </c>
      <c r="H171" s="124">
        <f t="shared" ca="1" si="26"/>
        <v>0</v>
      </c>
    </row>
    <row r="172" spans="2:8">
      <c r="B172" s="126">
        <f t="shared" si="21"/>
        <v>0</v>
      </c>
      <c r="C172" s="125">
        <f t="shared" si="22"/>
        <v>0</v>
      </c>
      <c r="D172" s="124">
        <f t="shared" ca="1" si="23"/>
        <v>0</v>
      </c>
      <c r="E172" s="128">
        <f t="shared" ca="1" si="27"/>
        <v>0</v>
      </c>
      <c r="F172" s="126">
        <f t="shared" si="24"/>
        <v>0</v>
      </c>
      <c r="G172" s="125">
        <f t="shared" si="25"/>
        <v>0</v>
      </c>
      <c r="H172" s="124">
        <f t="shared" ca="1" si="26"/>
        <v>0</v>
      </c>
    </row>
    <row r="173" spans="2:8">
      <c r="B173" s="126">
        <f t="shared" si="21"/>
        <v>0</v>
      </c>
      <c r="C173" s="125">
        <f t="shared" si="22"/>
        <v>0</v>
      </c>
      <c r="D173" s="124">
        <f t="shared" ca="1" si="23"/>
        <v>0</v>
      </c>
      <c r="E173" s="128">
        <f t="shared" ca="1" si="27"/>
        <v>0</v>
      </c>
      <c r="F173" s="126">
        <f t="shared" si="24"/>
        <v>0</v>
      </c>
      <c r="G173" s="125">
        <f t="shared" si="25"/>
        <v>0</v>
      </c>
      <c r="H173" s="124">
        <f t="shared" ca="1" si="26"/>
        <v>0</v>
      </c>
    </row>
    <row r="174" spans="2:8">
      <c r="B174" s="126">
        <f t="shared" si="21"/>
        <v>0</v>
      </c>
      <c r="C174" s="125">
        <f t="shared" si="22"/>
        <v>0</v>
      </c>
      <c r="D174" s="124">
        <f t="shared" ca="1" si="23"/>
        <v>0</v>
      </c>
      <c r="E174" s="128">
        <f t="shared" ca="1" si="27"/>
        <v>0</v>
      </c>
      <c r="F174" s="126">
        <f t="shared" si="24"/>
        <v>0</v>
      </c>
      <c r="G174" s="125">
        <f t="shared" si="25"/>
        <v>0</v>
      </c>
      <c r="H174" s="124">
        <f t="shared" ca="1" si="26"/>
        <v>0</v>
      </c>
    </row>
    <row r="175" spans="2:8">
      <c r="B175" s="126">
        <f t="shared" si="21"/>
        <v>0</v>
      </c>
      <c r="C175" s="125">
        <f t="shared" si="22"/>
        <v>0</v>
      </c>
      <c r="D175" s="124">
        <f t="shared" ca="1" si="23"/>
        <v>0</v>
      </c>
      <c r="E175" s="128">
        <f t="shared" ca="1" si="27"/>
        <v>0</v>
      </c>
      <c r="F175" s="126">
        <f t="shared" si="24"/>
        <v>0</v>
      </c>
      <c r="G175" s="125">
        <f t="shared" si="25"/>
        <v>0</v>
      </c>
      <c r="H175" s="124">
        <f t="shared" ca="1" si="26"/>
        <v>0</v>
      </c>
    </row>
    <row r="176" spans="2:8">
      <c r="B176" s="126">
        <f t="shared" si="21"/>
        <v>0</v>
      </c>
      <c r="C176" s="125">
        <f t="shared" si="22"/>
        <v>0</v>
      </c>
      <c r="D176" s="124">
        <f t="shared" ca="1" si="23"/>
        <v>0</v>
      </c>
      <c r="E176" s="128">
        <f t="shared" ca="1" si="27"/>
        <v>0</v>
      </c>
      <c r="F176" s="126">
        <f t="shared" si="24"/>
        <v>0</v>
      </c>
      <c r="G176" s="125">
        <f t="shared" si="25"/>
        <v>0</v>
      </c>
      <c r="H176" s="124">
        <f t="shared" ca="1" si="26"/>
        <v>0</v>
      </c>
    </row>
    <row r="177" spans="2:8">
      <c r="B177" s="126">
        <f t="shared" si="21"/>
        <v>0</v>
      </c>
      <c r="C177" s="125">
        <f t="shared" si="22"/>
        <v>0</v>
      </c>
      <c r="D177" s="124">
        <f t="shared" ca="1" si="23"/>
        <v>0</v>
      </c>
      <c r="E177" s="128">
        <f t="shared" ca="1" si="27"/>
        <v>0</v>
      </c>
      <c r="F177" s="126">
        <f t="shared" si="24"/>
        <v>0</v>
      </c>
      <c r="G177" s="125">
        <f t="shared" si="25"/>
        <v>0</v>
      </c>
      <c r="H177" s="124">
        <f t="shared" ca="1" si="26"/>
        <v>0</v>
      </c>
    </row>
    <row r="178" spans="2:8">
      <c r="B178" s="126">
        <f t="shared" si="21"/>
        <v>0</v>
      </c>
      <c r="C178" s="125">
        <f t="shared" si="22"/>
        <v>0</v>
      </c>
      <c r="D178" s="124">
        <f t="shared" ca="1" si="23"/>
        <v>0</v>
      </c>
      <c r="E178" s="128">
        <f t="shared" ca="1" si="27"/>
        <v>0</v>
      </c>
      <c r="F178" s="126">
        <f t="shared" si="24"/>
        <v>0</v>
      </c>
      <c r="G178" s="125">
        <f t="shared" si="25"/>
        <v>0</v>
      </c>
      <c r="H178" s="124">
        <f t="shared" ca="1" si="26"/>
        <v>0</v>
      </c>
    </row>
    <row r="179" spans="2:8">
      <c r="B179" s="126">
        <f t="shared" si="21"/>
        <v>0</v>
      </c>
      <c r="C179" s="125">
        <f t="shared" si="22"/>
        <v>0</v>
      </c>
      <c r="D179" s="124">
        <f t="shared" ca="1" si="23"/>
        <v>0</v>
      </c>
      <c r="E179" s="128">
        <f t="shared" ca="1" si="27"/>
        <v>0</v>
      </c>
      <c r="F179" s="126">
        <f t="shared" si="24"/>
        <v>0</v>
      </c>
      <c r="G179" s="125">
        <f t="shared" si="25"/>
        <v>0</v>
      </c>
      <c r="H179" s="124">
        <f t="shared" ca="1" si="26"/>
        <v>0</v>
      </c>
    </row>
    <row r="180" spans="2:8">
      <c r="B180" s="126">
        <f t="shared" si="21"/>
        <v>0</v>
      </c>
      <c r="C180" s="125">
        <f t="shared" si="22"/>
        <v>0</v>
      </c>
      <c r="D180" s="124">
        <f t="shared" ca="1" si="23"/>
        <v>0</v>
      </c>
      <c r="E180" s="128">
        <f t="shared" ca="1" si="27"/>
        <v>0</v>
      </c>
      <c r="F180" s="126">
        <f t="shared" si="24"/>
        <v>0</v>
      </c>
      <c r="G180" s="125">
        <f t="shared" si="25"/>
        <v>0</v>
      </c>
      <c r="H180" s="124">
        <f t="shared" ca="1" si="26"/>
        <v>0</v>
      </c>
    </row>
    <row r="181" spans="2:8">
      <c r="B181" s="126">
        <f t="shared" si="21"/>
        <v>0</v>
      </c>
      <c r="C181" s="125">
        <f t="shared" si="22"/>
        <v>0</v>
      </c>
      <c r="D181" s="124">
        <f t="shared" ca="1" si="23"/>
        <v>0</v>
      </c>
      <c r="E181" s="128">
        <f t="shared" ca="1" si="27"/>
        <v>0</v>
      </c>
      <c r="F181" s="126">
        <f t="shared" si="24"/>
        <v>0</v>
      </c>
      <c r="G181" s="125">
        <f t="shared" si="25"/>
        <v>0</v>
      </c>
      <c r="H181" s="124">
        <f t="shared" ca="1" si="26"/>
        <v>0</v>
      </c>
    </row>
    <row r="182" spans="2:8">
      <c r="B182" s="126">
        <f t="shared" si="21"/>
        <v>0</v>
      </c>
      <c r="C182" s="125">
        <f t="shared" si="22"/>
        <v>0</v>
      </c>
      <c r="D182" s="124">
        <f t="shared" ca="1" si="23"/>
        <v>0</v>
      </c>
      <c r="E182" s="128">
        <f t="shared" ca="1" si="27"/>
        <v>0</v>
      </c>
      <c r="F182" s="126">
        <f t="shared" si="24"/>
        <v>0</v>
      </c>
      <c r="G182" s="125">
        <f t="shared" si="25"/>
        <v>0</v>
      </c>
      <c r="H182" s="124">
        <f t="shared" ca="1" si="26"/>
        <v>0</v>
      </c>
    </row>
    <row r="183" spans="2:8">
      <c r="B183" s="126">
        <f t="shared" si="21"/>
        <v>0</v>
      </c>
      <c r="C183" s="125">
        <f t="shared" si="22"/>
        <v>0</v>
      </c>
      <c r="D183" s="124">
        <f t="shared" ca="1" si="23"/>
        <v>0</v>
      </c>
      <c r="E183" s="128">
        <f t="shared" ca="1" si="27"/>
        <v>0</v>
      </c>
      <c r="F183" s="126">
        <f t="shared" si="24"/>
        <v>0</v>
      </c>
      <c r="G183" s="125">
        <f t="shared" si="25"/>
        <v>0</v>
      </c>
      <c r="H183" s="124">
        <f t="shared" ca="1" si="26"/>
        <v>0</v>
      </c>
    </row>
    <row r="184" spans="2:8">
      <c r="B184" s="126">
        <f t="shared" si="21"/>
        <v>0</v>
      </c>
      <c r="C184" s="125">
        <f t="shared" si="22"/>
        <v>0</v>
      </c>
      <c r="D184" s="124">
        <f t="shared" ca="1" si="23"/>
        <v>0</v>
      </c>
      <c r="E184" s="128">
        <f t="shared" ca="1" si="27"/>
        <v>0</v>
      </c>
      <c r="F184" s="126">
        <f t="shared" si="24"/>
        <v>0</v>
      </c>
      <c r="G184" s="125">
        <f t="shared" si="25"/>
        <v>0</v>
      </c>
      <c r="H184" s="124">
        <f t="shared" ca="1" si="26"/>
        <v>0</v>
      </c>
    </row>
    <row r="185" spans="2:8">
      <c r="B185" s="126">
        <f t="shared" si="21"/>
        <v>0</v>
      </c>
      <c r="C185" s="125">
        <f t="shared" si="22"/>
        <v>0</v>
      </c>
      <c r="D185" s="124">
        <f t="shared" ca="1" si="23"/>
        <v>0</v>
      </c>
      <c r="E185" s="128">
        <f t="shared" ca="1" si="27"/>
        <v>0</v>
      </c>
      <c r="F185" s="126">
        <f t="shared" si="24"/>
        <v>0</v>
      </c>
      <c r="G185" s="125">
        <f t="shared" si="25"/>
        <v>0</v>
      </c>
      <c r="H185" s="124">
        <f t="shared" ca="1" si="26"/>
        <v>0</v>
      </c>
    </row>
    <row r="186" spans="2:8">
      <c r="B186" s="126">
        <f t="shared" si="21"/>
        <v>0</v>
      </c>
      <c r="C186" s="125">
        <f t="shared" si="22"/>
        <v>0</v>
      </c>
      <c r="D186" s="124">
        <f t="shared" ca="1" si="23"/>
        <v>0</v>
      </c>
      <c r="E186" s="128">
        <f t="shared" ca="1" si="27"/>
        <v>0</v>
      </c>
      <c r="F186" s="126">
        <f t="shared" si="24"/>
        <v>0</v>
      </c>
      <c r="G186" s="125">
        <f t="shared" si="25"/>
        <v>0</v>
      </c>
      <c r="H186" s="124">
        <f t="shared" ca="1" si="26"/>
        <v>0</v>
      </c>
    </row>
    <row r="187" spans="2:8">
      <c r="B187" s="126">
        <f t="shared" si="21"/>
        <v>0</v>
      </c>
      <c r="C187" s="125">
        <f t="shared" si="22"/>
        <v>0</v>
      </c>
      <c r="D187" s="124">
        <f t="shared" ca="1" si="23"/>
        <v>0</v>
      </c>
      <c r="E187" s="128">
        <f t="shared" ca="1" si="27"/>
        <v>0</v>
      </c>
      <c r="F187" s="126">
        <f t="shared" si="24"/>
        <v>0</v>
      </c>
      <c r="G187" s="125">
        <f t="shared" si="25"/>
        <v>0</v>
      </c>
      <c r="H187" s="124">
        <f t="shared" ca="1" si="26"/>
        <v>0</v>
      </c>
    </row>
    <row r="188" spans="2:8">
      <c r="B188" s="126">
        <f t="shared" si="21"/>
        <v>0</v>
      </c>
      <c r="C188" s="125">
        <f t="shared" si="22"/>
        <v>0</v>
      </c>
      <c r="D188" s="124">
        <f t="shared" ca="1" si="23"/>
        <v>0</v>
      </c>
      <c r="E188" s="128">
        <f t="shared" ca="1" si="27"/>
        <v>0</v>
      </c>
      <c r="F188" s="126">
        <f t="shared" si="24"/>
        <v>0</v>
      </c>
      <c r="G188" s="125">
        <f t="shared" si="25"/>
        <v>0</v>
      </c>
      <c r="H188" s="124">
        <f t="shared" ca="1" si="26"/>
        <v>0</v>
      </c>
    </row>
    <row r="189" spans="2:8">
      <c r="B189" s="126">
        <f t="shared" si="21"/>
        <v>0</v>
      </c>
      <c r="C189" s="125">
        <f t="shared" si="22"/>
        <v>0</v>
      </c>
      <c r="D189" s="124">
        <f t="shared" ca="1" si="23"/>
        <v>0</v>
      </c>
      <c r="E189" s="128">
        <f t="shared" ca="1" si="27"/>
        <v>0</v>
      </c>
      <c r="F189" s="126">
        <f t="shared" si="24"/>
        <v>0</v>
      </c>
      <c r="G189" s="125">
        <f t="shared" si="25"/>
        <v>0</v>
      </c>
      <c r="H189" s="124">
        <f t="shared" ca="1" si="26"/>
        <v>0</v>
      </c>
    </row>
    <row r="190" spans="2:8">
      <c r="B190" s="126">
        <f t="shared" si="21"/>
        <v>0</v>
      </c>
      <c r="C190" s="125">
        <f t="shared" si="22"/>
        <v>0</v>
      </c>
      <c r="D190" s="124">
        <f t="shared" ca="1" si="23"/>
        <v>0</v>
      </c>
      <c r="E190" s="128">
        <f t="shared" ca="1" si="27"/>
        <v>0</v>
      </c>
      <c r="F190" s="126">
        <f t="shared" si="24"/>
        <v>0</v>
      </c>
      <c r="G190" s="125">
        <f t="shared" si="25"/>
        <v>0</v>
      </c>
      <c r="H190" s="124">
        <f t="shared" ca="1" si="26"/>
        <v>0</v>
      </c>
    </row>
    <row r="191" spans="2:8">
      <c r="B191" s="126">
        <f t="shared" si="21"/>
        <v>0</v>
      </c>
      <c r="C191" s="125">
        <f t="shared" si="22"/>
        <v>0</v>
      </c>
      <c r="D191" s="124">
        <f t="shared" ca="1" si="23"/>
        <v>0</v>
      </c>
      <c r="E191" s="128">
        <f t="shared" ca="1" si="27"/>
        <v>0</v>
      </c>
      <c r="F191" s="126">
        <f t="shared" si="24"/>
        <v>0</v>
      </c>
      <c r="G191" s="125">
        <f t="shared" si="25"/>
        <v>0</v>
      </c>
      <c r="H191" s="124">
        <f t="shared" ca="1" si="26"/>
        <v>0</v>
      </c>
    </row>
    <row r="192" spans="2:8">
      <c r="B192" s="126">
        <f t="shared" si="21"/>
        <v>0</v>
      </c>
      <c r="C192" s="125">
        <f t="shared" si="22"/>
        <v>0</v>
      </c>
      <c r="D192" s="124">
        <f t="shared" ca="1" si="23"/>
        <v>0</v>
      </c>
      <c r="E192" s="128">
        <f t="shared" ca="1" si="27"/>
        <v>0</v>
      </c>
      <c r="F192" s="126">
        <f t="shared" si="24"/>
        <v>0</v>
      </c>
      <c r="G192" s="125">
        <f t="shared" si="25"/>
        <v>0</v>
      </c>
      <c r="H192" s="124">
        <f t="shared" ca="1" si="26"/>
        <v>0</v>
      </c>
    </row>
    <row r="193" spans="2:8">
      <c r="B193" s="126">
        <f t="shared" si="21"/>
        <v>0</v>
      </c>
      <c r="C193" s="125">
        <f t="shared" si="22"/>
        <v>0</v>
      </c>
      <c r="D193" s="124">
        <f t="shared" ca="1" si="23"/>
        <v>0</v>
      </c>
      <c r="E193" s="128">
        <f t="shared" ca="1" si="27"/>
        <v>0</v>
      </c>
      <c r="F193" s="126">
        <f t="shared" si="24"/>
        <v>0</v>
      </c>
      <c r="G193" s="125">
        <f t="shared" si="25"/>
        <v>0</v>
      </c>
      <c r="H193" s="124">
        <f t="shared" ca="1" si="26"/>
        <v>0</v>
      </c>
    </row>
    <row r="194" spans="2:8">
      <c r="B194" s="126">
        <f t="shared" si="21"/>
        <v>0</v>
      </c>
      <c r="C194" s="125">
        <f t="shared" si="22"/>
        <v>0</v>
      </c>
      <c r="D194" s="124">
        <f t="shared" ca="1" si="23"/>
        <v>0</v>
      </c>
      <c r="E194" s="128">
        <f t="shared" ca="1" si="27"/>
        <v>0</v>
      </c>
      <c r="F194" s="126">
        <f t="shared" si="24"/>
        <v>0</v>
      </c>
      <c r="G194" s="125">
        <f t="shared" si="25"/>
        <v>0</v>
      </c>
      <c r="H194" s="124">
        <f t="shared" ca="1" si="26"/>
        <v>0</v>
      </c>
    </row>
    <row r="195" spans="2:8">
      <c r="B195" s="126">
        <f t="shared" si="21"/>
        <v>0</v>
      </c>
      <c r="C195" s="125">
        <f t="shared" si="22"/>
        <v>0</v>
      </c>
      <c r="D195" s="124">
        <f t="shared" ca="1" si="23"/>
        <v>0</v>
      </c>
      <c r="E195" s="128">
        <f t="shared" ca="1" si="27"/>
        <v>0</v>
      </c>
      <c r="F195" s="126">
        <f t="shared" si="24"/>
        <v>0</v>
      </c>
      <c r="G195" s="125">
        <f t="shared" si="25"/>
        <v>0</v>
      </c>
      <c r="H195" s="124">
        <f t="shared" ca="1" si="26"/>
        <v>0</v>
      </c>
    </row>
    <row r="196" spans="2:8">
      <c r="B196" s="126">
        <f t="shared" si="21"/>
        <v>0</v>
      </c>
      <c r="C196" s="125">
        <f t="shared" si="22"/>
        <v>0</v>
      </c>
      <c r="D196" s="124">
        <f t="shared" ca="1" si="23"/>
        <v>0</v>
      </c>
      <c r="E196" s="128">
        <f t="shared" ca="1" si="27"/>
        <v>0</v>
      </c>
      <c r="F196" s="126">
        <f t="shared" si="24"/>
        <v>0</v>
      </c>
      <c r="G196" s="125">
        <f t="shared" si="25"/>
        <v>0</v>
      </c>
      <c r="H196" s="124">
        <f t="shared" ca="1" si="26"/>
        <v>0</v>
      </c>
    </row>
    <row r="197" spans="2:8">
      <c r="B197" s="126">
        <f t="shared" si="21"/>
        <v>0</v>
      </c>
      <c r="C197" s="125">
        <f t="shared" si="22"/>
        <v>0</v>
      </c>
      <c r="D197" s="124">
        <f t="shared" ca="1" si="23"/>
        <v>0</v>
      </c>
      <c r="E197" s="128">
        <f t="shared" ca="1" si="27"/>
        <v>0</v>
      </c>
      <c r="F197" s="126">
        <f t="shared" si="24"/>
        <v>0</v>
      </c>
      <c r="G197" s="125">
        <f t="shared" si="25"/>
        <v>0</v>
      </c>
      <c r="H197" s="124">
        <f t="shared" ca="1" si="26"/>
        <v>0</v>
      </c>
    </row>
    <row r="198" spans="2:8">
      <c r="B198" s="126">
        <f t="shared" si="21"/>
        <v>0</v>
      </c>
      <c r="C198" s="125">
        <f t="shared" si="22"/>
        <v>0</v>
      </c>
      <c r="D198" s="124">
        <f t="shared" ca="1" si="23"/>
        <v>0</v>
      </c>
      <c r="E198" s="128">
        <f t="shared" ca="1" si="27"/>
        <v>0</v>
      </c>
      <c r="F198" s="126">
        <f t="shared" si="24"/>
        <v>0</v>
      </c>
      <c r="G198" s="125">
        <f t="shared" si="25"/>
        <v>0</v>
      </c>
      <c r="H198" s="124">
        <f t="shared" ca="1" si="26"/>
        <v>0</v>
      </c>
    </row>
    <row r="199" spans="2:8">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c r="A1" s="238" t="str">
        <f ca="1">日記簿!E1</f>
        <v/>
      </c>
      <c r="B1" s="239"/>
      <c r="C1" s="239"/>
      <c r="D1" s="239"/>
      <c r="E1" s="238"/>
      <c r="G1" s="241"/>
    </row>
    <row r="2" spans="1:9" s="66" customFormat="1" ht="21" customHeight="1" thickBot="1">
      <c r="A2" s="85"/>
      <c r="B2" s="63"/>
      <c r="C2" s="358" t="s">
        <v>488</v>
      </c>
      <c r="D2" s="358"/>
      <c r="E2" s="358"/>
      <c r="F2" s="358"/>
      <c r="G2" s="64"/>
      <c r="H2" s="64"/>
      <c r="I2" s="65"/>
    </row>
    <row r="3" spans="1:9" ht="17.5" thickBot="1">
      <c r="A3" s="97" t="s">
        <v>173</v>
      </c>
      <c r="B3" s="98" t="s">
        <v>174</v>
      </c>
      <c r="C3" s="98" t="s">
        <v>175</v>
      </c>
      <c r="D3" s="99" t="s">
        <v>293</v>
      </c>
      <c r="E3" s="99" t="s">
        <v>294</v>
      </c>
      <c r="F3" s="99" t="s">
        <v>176</v>
      </c>
      <c r="G3" s="100" t="s">
        <v>12</v>
      </c>
      <c r="H3" s="101" t="s">
        <v>15</v>
      </c>
    </row>
    <row r="4" spans="1:9">
      <c r="A4" s="323" t="s">
        <v>438</v>
      </c>
      <c r="B4" s="323">
        <v>44501</v>
      </c>
      <c r="C4" s="327" t="s">
        <v>439</v>
      </c>
      <c r="D4" s="137">
        <v>11121</v>
      </c>
      <c r="E4" s="340" t="s">
        <v>478</v>
      </c>
      <c r="F4" s="138" t="s">
        <v>177</v>
      </c>
      <c r="G4" s="139">
        <v>2000000</v>
      </c>
      <c r="H4" s="140"/>
    </row>
    <row r="5" spans="1:9">
      <c r="A5" s="141"/>
      <c r="B5" s="323"/>
      <c r="C5" s="327"/>
      <c r="D5" s="142">
        <v>3110</v>
      </c>
      <c r="E5" s="340" t="s">
        <v>479</v>
      </c>
      <c r="F5" s="143" t="s">
        <v>177</v>
      </c>
      <c r="G5" s="144"/>
      <c r="H5" s="145">
        <v>2000000</v>
      </c>
    </row>
    <row r="6" spans="1:9">
      <c r="A6" s="141"/>
      <c r="B6" s="323"/>
      <c r="C6" s="327"/>
      <c r="D6" s="142"/>
      <c r="E6" s="340"/>
      <c r="F6" s="143"/>
      <c r="G6" s="144"/>
      <c r="H6" s="145"/>
    </row>
    <row r="7" spans="1:9">
      <c r="A7" s="141" t="s">
        <v>440</v>
      </c>
      <c r="B7" s="323">
        <v>44501</v>
      </c>
      <c r="C7" s="327" t="s">
        <v>441</v>
      </c>
      <c r="D7" s="142">
        <v>1901</v>
      </c>
      <c r="E7" s="340" t="s">
        <v>485</v>
      </c>
      <c r="F7" s="143" t="s">
        <v>463</v>
      </c>
      <c r="G7" s="144">
        <v>60000</v>
      </c>
      <c r="H7" s="145"/>
    </row>
    <row r="8" spans="1:9">
      <c r="A8" s="323"/>
      <c r="B8" s="323"/>
      <c r="C8" s="327"/>
      <c r="D8" s="142">
        <v>6020</v>
      </c>
      <c r="E8" s="340" t="s">
        <v>57</v>
      </c>
      <c r="F8" s="143" t="s">
        <v>464</v>
      </c>
      <c r="G8" s="144">
        <v>30000</v>
      </c>
      <c r="H8" s="145"/>
    </row>
    <row r="9" spans="1:9">
      <c r="A9" s="141"/>
      <c r="B9" s="323"/>
      <c r="C9" s="327"/>
      <c r="D9" s="142">
        <v>1144</v>
      </c>
      <c r="E9" s="340" t="s">
        <v>23</v>
      </c>
      <c r="F9" s="143" t="s">
        <v>464</v>
      </c>
      <c r="G9" s="144">
        <v>1500</v>
      </c>
      <c r="H9" s="145"/>
    </row>
    <row r="10" spans="1:9">
      <c r="A10" s="141"/>
      <c r="B10" s="323"/>
      <c r="C10" s="327"/>
      <c r="D10" s="142">
        <v>6300</v>
      </c>
      <c r="E10" s="340" t="s">
        <v>480</v>
      </c>
      <c r="F10" s="143" t="s">
        <v>465</v>
      </c>
      <c r="G10" s="144">
        <v>30</v>
      </c>
      <c r="H10" s="145"/>
    </row>
    <row r="11" spans="1:9">
      <c r="A11" s="323"/>
      <c r="B11" s="323"/>
      <c r="C11" s="327"/>
      <c r="D11" s="142">
        <v>11121</v>
      </c>
      <c r="E11" s="340" t="s">
        <v>178</v>
      </c>
      <c r="F11" s="143" t="s">
        <v>465</v>
      </c>
      <c r="G11" s="144"/>
      <c r="H11" s="145">
        <v>91530</v>
      </c>
    </row>
    <row r="12" spans="1:9">
      <c r="A12" s="141"/>
      <c r="B12" s="323"/>
      <c r="C12" s="327"/>
      <c r="D12" s="142"/>
      <c r="E12" s="340"/>
      <c r="F12" s="143"/>
      <c r="G12" s="144"/>
      <c r="H12" s="145"/>
    </row>
    <row r="13" spans="1:9">
      <c r="A13" s="141" t="s">
        <v>442</v>
      </c>
      <c r="B13" s="323">
        <v>44502</v>
      </c>
      <c r="C13" s="327" t="s">
        <v>179</v>
      </c>
      <c r="D13" s="142">
        <v>1111</v>
      </c>
      <c r="E13" s="340" t="s">
        <v>481</v>
      </c>
      <c r="F13" s="143" t="s">
        <v>179</v>
      </c>
      <c r="G13" s="144">
        <v>20000</v>
      </c>
      <c r="H13" s="145"/>
    </row>
    <row r="14" spans="1:9">
      <c r="A14" s="323"/>
      <c r="B14" s="323"/>
      <c r="C14" s="327"/>
      <c r="D14" s="142">
        <v>11121</v>
      </c>
      <c r="E14" s="340" t="s">
        <v>178</v>
      </c>
      <c r="F14" s="143" t="s">
        <v>179</v>
      </c>
      <c r="G14" s="144"/>
      <c r="H14" s="145">
        <v>20000</v>
      </c>
    </row>
    <row r="15" spans="1:9">
      <c r="A15" s="141"/>
      <c r="B15" s="323"/>
      <c r="C15" s="327"/>
      <c r="D15" s="142"/>
      <c r="E15" s="340"/>
      <c r="F15" s="143"/>
      <c r="G15" s="144"/>
      <c r="H15" s="145"/>
    </row>
    <row r="16" spans="1:9">
      <c r="A16" s="141" t="s">
        <v>443</v>
      </c>
      <c r="B16" s="323">
        <v>44503</v>
      </c>
      <c r="C16" s="327" t="s">
        <v>444</v>
      </c>
      <c r="D16" s="142">
        <v>1131</v>
      </c>
      <c r="E16" s="340" t="s">
        <v>482</v>
      </c>
      <c r="F16" s="143" t="s">
        <v>466</v>
      </c>
      <c r="G16" s="144">
        <v>400000</v>
      </c>
      <c r="H16" s="145"/>
    </row>
    <row r="17" spans="1:8">
      <c r="A17" s="323"/>
      <c r="B17" s="323"/>
      <c r="C17" s="327"/>
      <c r="D17" s="142">
        <v>1144</v>
      </c>
      <c r="E17" s="340" t="s">
        <v>23</v>
      </c>
      <c r="F17" s="143" t="s">
        <v>466</v>
      </c>
      <c r="G17" s="144">
        <v>20000</v>
      </c>
      <c r="H17" s="145"/>
    </row>
    <row r="18" spans="1:8">
      <c r="A18" s="141"/>
      <c r="B18" s="323"/>
      <c r="C18" s="327"/>
      <c r="D18" s="142">
        <v>2121</v>
      </c>
      <c r="E18" s="340" t="s">
        <v>37</v>
      </c>
      <c r="F18" s="143" t="s">
        <v>466</v>
      </c>
      <c r="G18" s="144"/>
      <c r="H18" s="145">
        <v>420000</v>
      </c>
    </row>
    <row r="19" spans="1:8">
      <c r="A19" s="141"/>
      <c r="B19" s="323"/>
      <c r="C19" s="327"/>
      <c r="D19" s="142"/>
      <c r="E19" s="340"/>
      <c r="F19" s="143"/>
      <c r="G19" s="144"/>
      <c r="H19" s="145"/>
    </row>
    <row r="20" spans="1:8">
      <c r="A20" s="323" t="s">
        <v>445</v>
      </c>
      <c r="B20" s="323">
        <v>44504</v>
      </c>
      <c r="C20" s="327" t="s">
        <v>180</v>
      </c>
      <c r="D20" s="142">
        <v>1111</v>
      </c>
      <c r="E20" s="340" t="s">
        <v>481</v>
      </c>
      <c r="F20" s="143" t="s">
        <v>467</v>
      </c>
      <c r="G20" s="144">
        <v>126000</v>
      </c>
      <c r="H20" s="145"/>
    </row>
    <row r="21" spans="1:8">
      <c r="A21" s="141"/>
      <c r="B21" s="323"/>
      <c r="C21" s="327"/>
      <c r="D21" s="142">
        <v>2134</v>
      </c>
      <c r="E21" s="340" t="s">
        <v>44</v>
      </c>
      <c r="F21" s="143" t="s">
        <v>467</v>
      </c>
      <c r="G21" s="144"/>
      <c r="H21" s="145">
        <v>6000</v>
      </c>
    </row>
    <row r="22" spans="1:8">
      <c r="A22" s="141"/>
      <c r="B22" s="323"/>
      <c r="C22" s="327"/>
      <c r="D22" s="142">
        <v>4100</v>
      </c>
      <c r="E22" s="340" t="s">
        <v>52</v>
      </c>
      <c r="F22" s="143" t="s">
        <v>467</v>
      </c>
      <c r="G22" s="144"/>
      <c r="H22" s="145">
        <v>120000</v>
      </c>
    </row>
    <row r="23" spans="1:8">
      <c r="A23" s="323"/>
      <c r="B23" s="323"/>
      <c r="C23" s="327"/>
      <c r="D23" s="142"/>
      <c r="E23" s="340"/>
      <c r="F23" s="143"/>
      <c r="G23" s="144"/>
      <c r="H23" s="145"/>
    </row>
    <row r="24" spans="1:8">
      <c r="A24" s="141" t="s">
        <v>446</v>
      </c>
      <c r="B24" s="323">
        <v>44530</v>
      </c>
      <c r="C24" s="327" t="s">
        <v>447</v>
      </c>
      <c r="D24" s="142">
        <v>6010</v>
      </c>
      <c r="E24" s="340" t="s">
        <v>56</v>
      </c>
      <c r="F24" s="143" t="s">
        <v>468</v>
      </c>
      <c r="G24" s="144">
        <v>35000</v>
      </c>
      <c r="H24" s="145"/>
    </row>
    <row r="25" spans="1:8">
      <c r="A25" s="141"/>
      <c r="B25" s="323"/>
      <c r="C25" s="327"/>
      <c r="D25" s="142">
        <v>6180</v>
      </c>
      <c r="E25" s="340" t="s">
        <v>72</v>
      </c>
      <c r="F25" s="143" t="s">
        <v>468</v>
      </c>
      <c r="G25" s="144">
        <v>2400</v>
      </c>
      <c r="H25" s="145"/>
    </row>
    <row r="26" spans="1:8">
      <c r="A26" s="323"/>
      <c r="B26" s="323"/>
      <c r="C26" s="327"/>
      <c r="D26" s="142">
        <v>21951</v>
      </c>
      <c r="E26" s="340" t="s">
        <v>483</v>
      </c>
      <c r="F26" s="143" t="s">
        <v>468</v>
      </c>
      <c r="G26" s="144"/>
      <c r="H26" s="145">
        <v>592</v>
      </c>
    </row>
    <row r="27" spans="1:8">
      <c r="A27" s="141"/>
      <c r="B27" s="323"/>
      <c r="C27" s="327"/>
      <c r="D27" s="142">
        <v>21952</v>
      </c>
      <c r="E27" s="340" t="s">
        <v>484</v>
      </c>
      <c r="F27" s="143" t="s">
        <v>468</v>
      </c>
      <c r="G27" s="144"/>
      <c r="H27" s="145">
        <v>878</v>
      </c>
    </row>
    <row r="28" spans="1:8">
      <c r="A28" s="141"/>
      <c r="B28" s="323"/>
      <c r="C28" s="327"/>
      <c r="D28" s="142">
        <v>2131</v>
      </c>
      <c r="E28" s="340" t="s">
        <v>38</v>
      </c>
      <c r="F28" s="143" t="s">
        <v>468</v>
      </c>
      <c r="G28" s="144"/>
      <c r="H28" s="145">
        <v>35930</v>
      </c>
    </row>
    <row r="29" spans="1:8">
      <c r="A29" s="323"/>
      <c r="B29" s="323"/>
      <c r="C29" s="327"/>
      <c r="D29" s="142"/>
      <c r="E29" s="340"/>
      <c r="F29" s="143"/>
      <c r="G29" s="144"/>
      <c r="H29" s="145"/>
    </row>
    <row r="30" spans="1:8">
      <c r="A30" s="141" t="s">
        <v>448</v>
      </c>
      <c r="B30" s="323">
        <v>44530</v>
      </c>
      <c r="C30" s="327" t="s">
        <v>449</v>
      </c>
      <c r="D30" s="142">
        <v>5100</v>
      </c>
      <c r="E30" s="340" t="s">
        <v>181</v>
      </c>
      <c r="F30" s="143" t="s">
        <v>469</v>
      </c>
      <c r="G30" s="144">
        <v>80000</v>
      </c>
      <c r="H30" s="145"/>
    </row>
    <row r="31" spans="1:8">
      <c r="A31" s="141"/>
      <c r="B31" s="323"/>
      <c r="C31" s="327"/>
      <c r="D31" s="142">
        <v>1131</v>
      </c>
      <c r="E31" s="340" t="s">
        <v>482</v>
      </c>
      <c r="F31" s="143" t="s">
        <v>469</v>
      </c>
      <c r="G31" s="144"/>
      <c r="H31" s="145">
        <v>80000</v>
      </c>
    </row>
    <row r="32" spans="1:8">
      <c r="A32" s="323"/>
      <c r="B32" s="323"/>
      <c r="C32" s="327"/>
      <c r="D32" s="142"/>
      <c r="E32" s="340"/>
      <c r="F32" s="143"/>
      <c r="G32" s="144"/>
      <c r="H32" s="145"/>
    </row>
    <row r="33" spans="1:8">
      <c r="A33" s="141" t="s">
        <v>450</v>
      </c>
      <c r="B33" s="323">
        <v>44531</v>
      </c>
      <c r="C33" s="327" t="s">
        <v>451</v>
      </c>
      <c r="D33" s="142">
        <v>6020</v>
      </c>
      <c r="E33" s="340" t="s">
        <v>57</v>
      </c>
      <c r="F33" s="143" t="s">
        <v>470</v>
      </c>
      <c r="G33" s="144">
        <v>30000</v>
      </c>
      <c r="H33" s="145"/>
    </row>
    <row r="34" spans="1:8">
      <c r="A34" s="141"/>
      <c r="B34" s="323"/>
      <c r="C34" s="327"/>
      <c r="D34" s="142">
        <v>1144</v>
      </c>
      <c r="E34" s="340" t="s">
        <v>23</v>
      </c>
      <c r="F34" s="143" t="s">
        <v>470</v>
      </c>
      <c r="G34" s="144">
        <v>1500</v>
      </c>
      <c r="H34" s="145"/>
    </row>
    <row r="35" spans="1:8">
      <c r="A35" s="323"/>
      <c r="B35" s="323"/>
      <c r="C35" s="327"/>
      <c r="D35" s="142">
        <v>6300</v>
      </c>
      <c r="E35" s="340" t="s">
        <v>480</v>
      </c>
      <c r="F35" s="143" t="s">
        <v>470</v>
      </c>
      <c r="G35" s="144">
        <v>30</v>
      </c>
      <c r="H35" s="145"/>
    </row>
    <row r="36" spans="1:8">
      <c r="A36" s="141"/>
      <c r="B36" s="323"/>
      <c r="C36" s="327"/>
      <c r="D36" s="142">
        <v>11121</v>
      </c>
      <c r="E36" s="340" t="s">
        <v>178</v>
      </c>
      <c r="F36" s="143" t="s">
        <v>470</v>
      </c>
      <c r="G36" s="144"/>
      <c r="H36" s="145">
        <v>31530</v>
      </c>
    </row>
    <row r="37" spans="1:8">
      <c r="A37" s="141"/>
      <c r="B37" s="323"/>
      <c r="C37" s="327"/>
      <c r="D37" s="142"/>
      <c r="E37" s="340"/>
      <c r="F37" s="143"/>
      <c r="G37" s="144"/>
      <c r="H37" s="145"/>
    </row>
    <row r="38" spans="1:8">
      <c r="A38" s="323" t="s">
        <v>452</v>
      </c>
      <c r="B38" s="323">
        <v>44535</v>
      </c>
      <c r="C38" s="327" t="s">
        <v>453</v>
      </c>
      <c r="D38" s="142">
        <v>2131</v>
      </c>
      <c r="E38" s="340" t="s">
        <v>38</v>
      </c>
      <c r="F38" s="143" t="s">
        <v>468</v>
      </c>
      <c r="G38" s="144">
        <v>35930</v>
      </c>
      <c r="H38" s="145"/>
    </row>
    <row r="39" spans="1:8">
      <c r="A39" s="141"/>
      <c r="B39" s="323"/>
      <c r="C39" s="327"/>
      <c r="D39" s="142">
        <v>11121</v>
      </c>
      <c r="E39" s="340" t="s">
        <v>178</v>
      </c>
      <c r="F39" s="143" t="s">
        <v>468</v>
      </c>
      <c r="G39" s="144"/>
      <c r="H39" s="145">
        <v>35930</v>
      </c>
    </row>
    <row r="40" spans="1:8">
      <c r="A40" s="141"/>
      <c r="B40" s="323"/>
      <c r="C40" s="327"/>
      <c r="D40" s="142"/>
      <c r="E40" s="340"/>
      <c r="F40" s="143"/>
      <c r="G40" s="144"/>
      <c r="H40" s="145"/>
    </row>
    <row r="41" spans="1:8">
      <c r="A41" s="141" t="s">
        <v>454</v>
      </c>
      <c r="B41" s="323">
        <v>44540</v>
      </c>
      <c r="C41" s="327" t="s">
        <v>180</v>
      </c>
      <c r="D41" s="142">
        <v>1123</v>
      </c>
      <c r="E41" s="340" t="s">
        <v>16</v>
      </c>
      <c r="F41" s="143" t="s">
        <v>471</v>
      </c>
      <c r="G41" s="144">
        <v>420000</v>
      </c>
      <c r="H41" s="145"/>
    </row>
    <row r="42" spans="1:8">
      <c r="A42" s="141"/>
      <c r="B42" s="323"/>
      <c r="C42" s="327"/>
      <c r="D42" s="142">
        <v>4100</v>
      </c>
      <c r="E42" s="340" t="s">
        <v>52</v>
      </c>
      <c r="F42" s="143" t="s">
        <v>471</v>
      </c>
      <c r="G42" s="144"/>
      <c r="H42" s="145">
        <v>400000</v>
      </c>
    </row>
    <row r="43" spans="1:8">
      <c r="A43" s="141"/>
      <c r="B43" s="323"/>
      <c r="C43" s="327"/>
      <c r="D43" s="142">
        <v>2134</v>
      </c>
      <c r="E43" s="340" t="s">
        <v>44</v>
      </c>
      <c r="F43" s="143" t="s">
        <v>471</v>
      </c>
      <c r="G43" s="144"/>
      <c r="H43" s="145">
        <v>20000</v>
      </c>
    </row>
    <row r="44" spans="1:8">
      <c r="A44" s="141"/>
      <c r="B44" s="323"/>
      <c r="C44" s="327"/>
      <c r="D44" s="142"/>
      <c r="E44" s="340"/>
      <c r="F44" s="143"/>
      <c r="G44" s="144"/>
      <c r="H44" s="145"/>
    </row>
    <row r="45" spans="1:8">
      <c r="A45" s="323" t="s">
        <v>455</v>
      </c>
      <c r="B45" s="323">
        <v>44545</v>
      </c>
      <c r="C45" s="327" t="s">
        <v>456</v>
      </c>
      <c r="D45" s="142">
        <v>2121</v>
      </c>
      <c r="E45" s="340" t="s">
        <v>37</v>
      </c>
      <c r="F45" s="143" t="s">
        <v>472</v>
      </c>
      <c r="G45" s="144">
        <v>210000</v>
      </c>
      <c r="H45" s="145"/>
    </row>
    <row r="46" spans="1:8">
      <c r="A46" s="141"/>
      <c r="B46" s="323"/>
      <c r="C46" s="327"/>
      <c r="D46" s="142">
        <v>11121</v>
      </c>
      <c r="E46" s="340" t="s">
        <v>178</v>
      </c>
      <c r="F46" s="143" t="s">
        <v>472</v>
      </c>
      <c r="G46" s="144"/>
      <c r="H46" s="145">
        <v>210000</v>
      </c>
    </row>
    <row r="47" spans="1:8">
      <c r="A47" s="141"/>
      <c r="B47" s="323"/>
      <c r="C47" s="327"/>
      <c r="D47" s="142"/>
      <c r="E47" s="340"/>
      <c r="F47" s="143"/>
      <c r="G47" s="144"/>
      <c r="H47" s="145"/>
    </row>
    <row r="48" spans="1:8">
      <c r="A48" s="323" t="s">
        <v>457</v>
      </c>
      <c r="B48" s="323">
        <v>44555</v>
      </c>
      <c r="C48" s="327" t="s">
        <v>458</v>
      </c>
      <c r="D48" s="142">
        <v>6100</v>
      </c>
      <c r="E48" s="340" t="s">
        <v>65</v>
      </c>
      <c r="F48" s="143" t="s">
        <v>473</v>
      </c>
      <c r="G48" s="144">
        <v>1872</v>
      </c>
      <c r="H48" s="145"/>
    </row>
    <row r="49" spans="1:8">
      <c r="A49" s="141"/>
      <c r="B49" s="323"/>
      <c r="C49" s="327"/>
      <c r="D49" s="142">
        <v>6100</v>
      </c>
      <c r="E49" s="340" t="s">
        <v>65</v>
      </c>
      <c r="F49" s="143" t="s">
        <v>474</v>
      </c>
      <c r="G49" s="144">
        <v>3075</v>
      </c>
      <c r="H49" s="145"/>
    </row>
    <row r="50" spans="1:8">
      <c r="A50" s="141"/>
      <c r="B50" s="323"/>
      <c r="C50" s="327"/>
      <c r="D50" s="142">
        <v>21951</v>
      </c>
      <c r="E50" s="340" t="s">
        <v>483</v>
      </c>
      <c r="F50" s="143" t="s">
        <v>475</v>
      </c>
      <c r="G50" s="144">
        <v>592</v>
      </c>
      <c r="H50" s="145"/>
    </row>
    <row r="51" spans="1:8">
      <c r="A51" s="323"/>
      <c r="B51" s="323"/>
      <c r="C51" s="327"/>
      <c r="D51" s="142">
        <v>21952</v>
      </c>
      <c r="E51" s="340" t="s">
        <v>484</v>
      </c>
      <c r="F51" s="143" t="s">
        <v>475</v>
      </c>
      <c r="G51" s="144">
        <v>878</v>
      </c>
      <c r="H51" s="145"/>
    </row>
    <row r="52" spans="1:8">
      <c r="A52" s="141"/>
      <c r="B52" s="323"/>
      <c r="C52" s="327"/>
      <c r="D52" s="142">
        <v>1111</v>
      </c>
      <c r="E52" s="340" t="s">
        <v>481</v>
      </c>
      <c r="F52" s="143" t="s">
        <v>475</v>
      </c>
      <c r="G52" s="144"/>
      <c r="H52" s="145">
        <v>6417</v>
      </c>
    </row>
    <row r="53" spans="1:8">
      <c r="A53" s="141"/>
      <c r="B53" s="323"/>
      <c r="C53" s="327"/>
      <c r="D53" s="142"/>
      <c r="E53" s="340"/>
      <c r="F53" s="143"/>
      <c r="G53" s="144"/>
      <c r="H53" s="145"/>
    </row>
    <row r="54" spans="1:8">
      <c r="A54" s="323" t="s">
        <v>459</v>
      </c>
      <c r="B54" s="323">
        <v>44561</v>
      </c>
      <c r="C54" s="327" t="s">
        <v>460</v>
      </c>
      <c r="D54" s="142">
        <v>6010</v>
      </c>
      <c r="E54" s="340" t="s">
        <v>56</v>
      </c>
      <c r="F54" s="143" t="s">
        <v>476</v>
      </c>
      <c r="G54" s="144">
        <v>35000</v>
      </c>
      <c r="H54" s="145"/>
    </row>
    <row r="55" spans="1:8">
      <c r="A55" s="141"/>
      <c r="B55" s="323"/>
      <c r="C55" s="327"/>
      <c r="D55" s="142">
        <v>6180</v>
      </c>
      <c r="E55" s="340" t="s">
        <v>72</v>
      </c>
      <c r="F55" s="143" t="s">
        <v>476</v>
      </c>
      <c r="G55" s="144">
        <v>2400</v>
      </c>
      <c r="H55" s="145"/>
    </row>
    <row r="56" spans="1:8">
      <c r="A56" s="141"/>
      <c r="B56" s="323"/>
      <c r="C56" s="327"/>
      <c r="D56" s="142">
        <v>21951</v>
      </c>
      <c r="E56" s="340" t="s">
        <v>483</v>
      </c>
      <c r="F56" s="143" t="s">
        <v>476</v>
      </c>
      <c r="G56" s="144"/>
      <c r="H56" s="145">
        <v>592</v>
      </c>
    </row>
    <row r="57" spans="1:8">
      <c r="A57" s="323"/>
      <c r="B57" s="323"/>
      <c r="C57" s="327"/>
      <c r="D57" s="142">
        <v>21952</v>
      </c>
      <c r="E57" s="340" t="s">
        <v>484</v>
      </c>
      <c r="F57" s="146" t="s">
        <v>476</v>
      </c>
      <c r="G57" s="144"/>
      <c r="H57" s="145">
        <v>878</v>
      </c>
    </row>
    <row r="58" spans="1:8">
      <c r="A58" s="141"/>
      <c r="B58" s="323"/>
      <c r="C58" s="324"/>
      <c r="D58" s="142">
        <v>2131</v>
      </c>
      <c r="E58" s="340" t="s">
        <v>38</v>
      </c>
      <c r="F58" s="146" t="s">
        <v>476</v>
      </c>
      <c r="G58" s="144"/>
      <c r="H58" s="145">
        <v>35930</v>
      </c>
    </row>
    <row r="59" spans="1:8">
      <c r="A59" s="141"/>
      <c r="B59" s="323"/>
      <c r="C59" s="325"/>
      <c r="D59" s="142"/>
      <c r="E59" s="340"/>
      <c r="F59" s="146"/>
      <c r="G59" s="144"/>
      <c r="H59" s="145"/>
    </row>
    <row r="60" spans="1:8">
      <c r="A60" s="141" t="s">
        <v>461</v>
      </c>
      <c r="B60" s="323">
        <v>44560</v>
      </c>
      <c r="C60" s="327" t="s">
        <v>462</v>
      </c>
      <c r="D60" s="142">
        <v>5100</v>
      </c>
      <c r="E60" s="340" t="s">
        <v>181</v>
      </c>
      <c r="F60" s="146" t="s">
        <v>477</v>
      </c>
      <c r="G60" s="144">
        <v>200000</v>
      </c>
      <c r="H60" s="145"/>
    </row>
    <row r="61" spans="1:8">
      <c r="A61" s="141"/>
      <c r="B61" s="323"/>
      <c r="C61" s="327"/>
      <c r="D61" s="142">
        <v>1131</v>
      </c>
      <c r="E61" s="340" t="s">
        <v>482</v>
      </c>
      <c r="F61" s="146" t="s">
        <v>477</v>
      </c>
      <c r="G61" s="144"/>
      <c r="H61" s="145">
        <v>200000</v>
      </c>
    </row>
    <row r="62" spans="1:8">
      <c r="A62" s="141"/>
      <c r="B62" s="323"/>
      <c r="C62" s="327"/>
      <c r="D62" s="142"/>
      <c r="E62" s="340"/>
      <c r="F62" s="146"/>
      <c r="G62" s="144"/>
      <c r="H62" s="145"/>
    </row>
    <row r="63" spans="1:8">
      <c r="A63" s="141"/>
      <c r="B63" s="323"/>
      <c r="C63" s="327"/>
      <c r="D63" s="142"/>
      <c r="E63" s="340"/>
      <c r="F63" s="146"/>
      <c r="G63" s="144"/>
      <c r="H63" s="145"/>
    </row>
    <row r="64" spans="1:8">
      <c r="A64" s="141"/>
      <c r="B64" s="323"/>
      <c r="C64" s="327"/>
      <c r="D64" s="142"/>
      <c r="E64" s="340"/>
      <c r="F64" s="146"/>
      <c r="G64" s="144"/>
      <c r="H64" s="145"/>
    </row>
    <row r="65" spans="1:8">
      <c r="A65" s="141"/>
      <c r="B65" s="323"/>
      <c r="C65" s="327"/>
      <c r="D65" s="142"/>
      <c r="E65" s="340"/>
      <c r="F65" s="146"/>
      <c r="G65" s="144"/>
      <c r="H65" s="145"/>
    </row>
    <row r="66" spans="1:8">
      <c r="A66" s="141"/>
      <c r="B66" s="323"/>
      <c r="C66" s="327"/>
      <c r="D66" s="142"/>
      <c r="E66" s="340"/>
      <c r="F66" s="146"/>
      <c r="G66" s="144"/>
      <c r="H66" s="145"/>
    </row>
    <row r="67" spans="1:8">
      <c r="A67" s="141"/>
      <c r="B67" s="323"/>
      <c r="C67" s="327"/>
      <c r="D67" s="142"/>
      <c r="E67" s="340">
        <v>0</v>
      </c>
      <c r="F67" s="143"/>
      <c r="G67" s="144"/>
      <c r="H67" s="145"/>
    </row>
    <row r="68" spans="1:8">
      <c r="A68" s="141"/>
      <c r="B68" s="323"/>
      <c r="C68" s="327"/>
      <c r="D68" s="142"/>
      <c r="E68" s="340">
        <v>0</v>
      </c>
      <c r="F68" s="143"/>
      <c r="G68" s="144"/>
      <c r="H68" s="145"/>
    </row>
    <row r="69" spans="1:8">
      <c r="A69" s="141"/>
      <c r="B69" s="323"/>
      <c r="C69" s="327"/>
      <c r="D69" s="142"/>
      <c r="E69" s="340">
        <v>0</v>
      </c>
      <c r="F69" s="143"/>
      <c r="G69" s="144"/>
      <c r="H69" s="145"/>
    </row>
    <row r="70" spans="1:8">
      <c r="A70" s="141"/>
      <c r="B70" s="323"/>
      <c r="C70" s="327"/>
      <c r="D70" s="142"/>
      <c r="E70" s="340">
        <v>0</v>
      </c>
      <c r="F70" s="143"/>
      <c r="G70" s="144"/>
      <c r="H70" s="145"/>
    </row>
    <row r="71" spans="1:8">
      <c r="A71" s="141"/>
      <c r="B71" s="323"/>
      <c r="C71" s="327"/>
      <c r="D71" s="142"/>
      <c r="E71" s="340">
        <v>0</v>
      </c>
      <c r="F71" s="143"/>
      <c r="G71" s="144"/>
      <c r="H71" s="145"/>
    </row>
    <row r="72" spans="1:8">
      <c r="A72" s="141"/>
      <c r="B72" s="323"/>
      <c r="C72" s="327"/>
      <c r="D72" s="142"/>
      <c r="E72" s="340">
        <v>0</v>
      </c>
      <c r="F72" s="143"/>
      <c r="G72" s="144"/>
      <c r="H72" s="145"/>
    </row>
    <row r="73" spans="1:8">
      <c r="A73" s="141"/>
      <c r="B73" s="323"/>
      <c r="C73" s="327"/>
      <c r="D73" s="142"/>
      <c r="E73" s="340">
        <v>0</v>
      </c>
      <c r="F73" s="143"/>
      <c r="G73" s="144"/>
      <c r="H73" s="145"/>
    </row>
    <row r="74" spans="1:8">
      <c r="A74" s="141"/>
      <c r="B74" s="323"/>
      <c r="C74" s="327"/>
      <c r="D74" s="142"/>
      <c r="E74" s="340">
        <v>0</v>
      </c>
      <c r="F74" s="143"/>
      <c r="G74" s="144"/>
      <c r="H74" s="145"/>
    </row>
    <row r="75" spans="1:8">
      <c r="A75" s="141"/>
      <c r="B75" s="323"/>
      <c r="C75" s="327"/>
      <c r="D75" s="142"/>
      <c r="E75" s="340">
        <v>0</v>
      </c>
      <c r="F75" s="143"/>
      <c r="G75" s="144"/>
      <c r="H75" s="145"/>
    </row>
    <row r="76" spans="1:8">
      <c r="A76" s="141"/>
      <c r="B76" s="323"/>
      <c r="C76" s="327"/>
      <c r="D76" s="142"/>
      <c r="E76" s="340">
        <v>0</v>
      </c>
      <c r="F76" s="143"/>
      <c r="G76" s="144"/>
      <c r="H76" s="145"/>
    </row>
    <row r="77" spans="1:8">
      <c r="A77" s="141"/>
      <c r="B77" s="323"/>
      <c r="C77" s="327"/>
      <c r="D77" s="142"/>
      <c r="E77" s="340">
        <v>0</v>
      </c>
      <c r="F77" s="143"/>
      <c r="G77" s="144"/>
      <c r="H77" s="145"/>
    </row>
    <row r="78" spans="1:8">
      <c r="A78" s="141"/>
      <c r="B78" s="323"/>
      <c r="C78" s="327"/>
      <c r="D78" s="142"/>
      <c r="E78" s="340">
        <v>0</v>
      </c>
      <c r="F78" s="143"/>
      <c r="G78" s="144"/>
      <c r="H78" s="145"/>
    </row>
    <row r="79" spans="1:8">
      <c r="A79" s="141"/>
      <c r="B79" s="323"/>
      <c r="C79" s="327"/>
      <c r="D79" s="142"/>
      <c r="E79" s="340">
        <v>0</v>
      </c>
      <c r="F79" s="143"/>
      <c r="G79" s="144"/>
      <c r="H79" s="145"/>
    </row>
    <row r="80" spans="1:8">
      <c r="A80" s="141"/>
      <c r="B80" s="323"/>
      <c r="C80" s="327"/>
      <c r="D80" s="142"/>
      <c r="E80" s="340">
        <v>0</v>
      </c>
      <c r="F80" s="143"/>
      <c r="G80" s="144"/>
      <c r="H80" s="145"/>
    </row>
    <row r="81" spans="1:8">
      <c r="A81" s="141"/>
      <c r="B81" s="323"/>
      <c r="C81" s="327"/>
      <c r="D81" s="142"/>
      <c r="E81" s="340">
        <v>0</v>
      </c>
      <c r="F81" s="143"/>
      <c r="G81" s="144"/>
      <c r="H81" s="145"/>
    </row>
    <row r="82" spans="1:8">
      <c r="A82" s="141"/>
      <c r="B82" s="323"/>
      <c r="C82" s="327"/>
      <c r="D82" s="142"/>
      <c r="E82" s="340">
        <v>0</v>
      </c>
      <c r="F82" s="143"/>
      <c r="G82" s="144"/>
      <c r="H82" s="145"/>
    </row>
    <row r="83" spans="1:8">
      <c r="A83" s="141"/>
      <c r="B83" s="323"/>
      <c r="C83" s="327"/>
      <c r="D83" s="142"/>
      <c r="E83" s="340">
        <v>0</v>
      </c>
      <c r="F83" s="143"/>
      <c r="G83" s="144"/>
      <c r="H83" s="145"/>
    </row>
    <row r="84" spans="1:8">
      <c r="A84" s="141"/>
      <c r="B84" s="323"/>
      <c r="C84" s="327"/>
      <c r="D84" s="142"/>
      <c r="E84" s="340">
        <v>0</v>
      </c>
      <c r="F84" s="143"/>
      <c r="G84" s="144"/>
      <c r="H84" s="145"/>
    </row>
    <row r="85" spans="1:8">
      <c r="A85" s="141"/>
      <c r="B85" s="323"/>
      <c r="C85" s="327"/>
      <c r="D85" s="142"/>
      <c r="E85" s="340">
        <v>0</v>
      </c>
      <c r="F85" s="143"/>
      <c r="G85" s="144"/>
      <c r="H85" s="145"/>
    </row>
    <row r="86" spans="1:8">
      <c r="A86" s="141"/>
      <c r="B86" s="323"/>
      <c r="C86" s="327"/>
      <c r="D86" s="142"/>
      <c r="E86" s="340">
        <v>0</v>
      </c>
      <c r="F86" s="143"/>
      <c r="G86" s="144"/>
      <c r="H86" s="145"/>
    </row>
    <row r="87" spans="1:8">
      <c r="A87" s="141"/>
      <c r="B87" s="323"/>
      <c r="C87" s="327"/>
      <c r="D87" s="142"/>
      <c r="E87" s="340">
        <v>0</v>
      </c>
      <c r="F87" s="143"/>
      <c r="G87" s="144"/>
      <c r="H87" s="145"/>
    </row>
    <row r="88" spans="1:8">
      <c r="A88" s="141"/>
      <c r="B88" s="323"/>
      <c r="C88" s="327"/>
      <c r="D88" s="142"/>
      <c r="E88" s="340">
        <v>0</v>
      </c>
      <c r="F88" s="143"/>
      <c r="G88" s="144"/>
      <c r="H88" s="145"/>
    </row>
    <row r="89" spans="1:8">
      <c r="A89" s="141"/>
      <c r="B89" s="323"/>
      <c r="C89" s="327"/>
      <c r="D89" s="142"/>
      <c r="E89" s="340">
        <v>0</v>
      </c>
      <c r="F89" s="143"/>
      <c r="G89" s="144"/>
      <c r="H89" s="145"/>
    </row>
    <row r="90" spans="1:8">
      <c r="A90" s="141"/>
      <c r="B90" s="323"/>
      <c r="C90" s="327"/>
      <c r="D90" s="142"/>
      <c r="E90" s="340">
        <v>0</v>
      </c>
      <c r="F90" s="143"/>
      <c r="G90" s="144"/>
      <c r="H90" s="145"/>
    </row>
    <row r="91" spans="1:8">
      <c r="A91" s="141"/>
      <c r="B91" s="323"/>
      <c r="C91" s="327"/>
      <c r="D91" s="142"/>
      <c r="E91" s="340">
        <v>0</v>
      </c>
      <c r="F91" s="143"/>
      <c r="G91" s="144"/>
      <c r="H91" s="145"/>
    </row>
    <row r="92" spans="1:8">
      <c r="A92" s="141"/>
      <c r="B92" s="323"/>
      <c r="C92" s="327"/>
      <c r="D92" s="142"/>
      <c r="E92" s="340">
        <v>0</v>
      </c>
      <c r="F92" s="143"/>
      <c r="G92" s="144"/>
      <c r="H92" s="145"/>
    </row>
    <row r="93" spans="1:8">
      <c r="A93" s="141"/>
      <c r="B93" s="323"/>
      <c r="C93" s="327"/>
      <c r="D93" s="142"/>
      <c r="E93" s="340">
        <v>0</v>
      </c>
      <c r="F93" s="143"/>
      <c r="G93" s="144"/>
      <c r="H93" s="145"/>
    </row>
    <row r="94" spans="1:8">
      <c r="A94" s="141"/>
      <c r="B94" s="323"/>
      <c r="C94" s="327"/>
      <c r="D94" s="142"/>
      <c r="E94" s="340">
        <v>0</v>
      </c>
      <c r="F94" s="143"/>
      <c r="G94" s="144"/>
      <c r="H94" s="145"/>
    </row>
    <row r="95" spans="1:8">
      <c r="A95" s="141"/>
      <c r="B95" s="323"/>
      <c r="C95" s="327"/>
      <c r="D95" s="142"/>
      <c r="E95" s="340">
        <v>0</v>
      </c>
      <c r="F95" s="143"/>
      <c r="G95" s="144"/>
      <c r="H95" s="145"/>
    </row>
    <row r="96" spans="1:8">
      <c r="A96" s="141"/>
      <c r="B96" s="323"/>
      <c r="C96" s="327"/>
      <c r="D96" s="142"/>
      <c r="E96" s="340">
        <v>0</v>
      </c>
      <c r="F96" s="143"/>
      <c r="G96" s="144"/>
      <c r="H96" s="145"/>
    </row>
    <row r="97" spans="1:8">
      <c r="A97" s="141"/>
      <c r="B97" s="323"/>
      <c r="C97" s="327"/>
      <c r="D97" s="142"/>
      <c r="E97" s="340">
        <v>0</v>
      </c>
      <c r="F97" s="143"/>
      <c r="G97" s="144"/>
      <c r="H97" s="145"/>
    </row>
    <row r="98" spans="1:8">
      <c r="A98" s="141"/>
      <c r="B98" s="323"/>
      <c r="C98" s="327"/>
      <c r="D98" s="142"/>
      <c r="E98" s="340">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sheetView>
  </sheetViews>
  <sheetFormatPr defaultColWidth="9" defaultRowHeight="17"/>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2" customFormat="1" ht="17" customHeight="1">
      <c r="A1" s="232" t="str">
        <f ca="1">日記簿!E1</f>
        <v/>
      </c>
      <c r="C1" s="242"/>
      <c r="D1" s="258"/>
      <c r="E1" s="235"/>
      <c r="F1" s="235"/>
      <c r="H1" s="245"/>
      <c r="I1" s="245"/>
    </row>
    <row r="2" spans="1:9" s="129" customFormat="1" ht="25">
      <c r="A2" s="132" t="s">
        <v>338</v>
      </c>
      <c r="C2" s="262" t="s">
        <v>336</v>
      </c>
      <c r="D2" s="133" t="s">
        <v>494</v>
      </c>
      <c r="E2" s="130"/>
      <c r="F2" s="130"/>
      <c r="H2" s="131"/>
      <c r="I2" s="131"/>
    </row>
    <row r="3" spans="1:9" ht="18">
      <c r="A3" s="133" t="s">
        <v>337</v>
      </c>
      <c r="E3" s="104" t="s">
        <v>142</v>
      </c>
      <c r="G3" s="114" t="s">
        <v>273</v>
      </c>
    </row>
    <row r="4" spans="1:9" ht="25" customHeight="1">
      <c r="A4" s="167" t="s">
        <v>384</v>
      </c>
      <c r="E4" s="104"/>
      <c r="G4" s="114"/>
    </row>
    <row r="5" spans="1:9">
      <c r="A5" s="167" t="s">
        <v>487</v>
      </c>
    </row>
    <row r="6" spans="1:9">
      <c r="A6" s="328"/>
      <c r="B6" s="329" t="s">
        <v>486</v>
      </c>
    </row>
    <row r="7" spans="1:9">
      <c r="B7" s="329" t="s">
        <v>382</v>
      </c>
    </row>
    <row r="8" spans="1:9">
      <c r="B8" s="329" t="s">
        <v>297</v>
      </c>
    </row>
    <row r="9" spans="1:9">
      <c r="A9" s="167" t="s">
        <v>351</v>
      </c>
    </row>
    <row r="10" spans="1:9">
      <c r="A10" s="167" t="s">
        <v>383</v>
      </c>
    </row>
    <row r="11" spans="1:9">
      <c r="A11" s="167" t="s">
        <v>352</v>
      </c>
    </row>
    <row r="12" spans="1:9">
      <c r="A12" s="167" t="s">
        <v>353</v>
      </c>
    </row>
    <row r="13" spans="1:9">
      <c r="A13" s="167" t="s">
        <v>354</v>
      </c>
    </row>
    <row r="14" spans="1:9">
      <c r="A14" s="167" t="s">
        <v>377</v>
      </c>
    </row>
    <row r="15" spans="1:9">
      <c r="A15" s="167" t="s">
        <v>378</v>
      </c>
    </row>
    <row r="16" spans="1:9">
      <c r="A16" s="167" t="s">
        <v>379</v>
      </c>
    </row>
    <row r="17" spans="1:5" ht="26.5" customHeight="1">
      <c r="A17" s="29" t="s">
        <v>355</v>
      </c>
    </row>
    <row r="18" spans="1:5" ht="19.5" customHeight="1">
      <c r="A18" s="3" t="s">
        <v>339</v>
      </c>
    </row>
    <row r="19" spans="1:5" ht="18.5" customHeight="1">
      <c r="A19" s="3" t="s">
        <v>298</v>
      </c>
    </row>
    <row r="20" spans="1:5">
      <c r="A20" s="3"/>
      <c r="B20" s="217" t="s">
        <v>295</v>
      </c>
    </row>
    <row r="21" spans="1:5">
      <c r="A21" s="3"/>
      <c r="B21" s="32" t="s">
        <v>395</v>
      </c>
    </row>
    <row r="22" spans="1:5">
      <c r="A22" s="3"/>
      <c r="B22" s="39" t="s">
        <v>344</v>
      </c>
    </row>
    <row r="23" spans="1:5">
      <c r="A23" s="3"/>
      <c r="B23" s="59" t="s">
        <v>345</v>
      </c>
      <c r="D23" s="105" t="s">
        <v>346</v>
      </c>
      <c r="E23" s="58"/>
    </row>
    <row r="24" spans="1:5">
      <c r="A24" s="3"/>
    </row>
    <row r="25" spans="1:5">
      <c r="A25" s="3"/>
    </row>
    <row r="26" spans="1:5">
      <c r="A26" s="3"/>
    </row>
    <row r="27" spans="1:5">
      <c r="A27" s="3"/>
    </row>
    <row r="28" spans="1:5">
      <c r="A28" s="3"/>
    </row>
    <row r="29" spans="1:5">
      <c r="A29" s="3"/>
    </row>
    <row r="30" spans="1:5">
      <c r="A30" s="3"/>
    </row>
    <row r="31" spans="1:5">
      <c r="A31" s="3"/>
    </row>
    <row r="32" spans="1:5">
      <c r="A32" s="3"/>
      <c r="B32" s="39" t="s">
        <v>347</v>
      </c>
    </row>
    <row r="33" spans="1:5" ht="24" customHeight="1">
      <c r="A33" s="29" t="s">
        <v>356</v>
      </c>
    </row>
    <row r="34" spans="1:5">
      <c r="B34" s="217" t="s">
        <v>299</v>
      </c>
    </row>
    <row r="35" spans="1:5">
      <c r="B35" s="52" t="s">
        <v>162</v>
      </c>
    </row>
    <row r="36" spans="1:5">
      <c r="A36" s="58"/>
      <c r="B36" s="56" t="s">
        <v>163</v>
      </c>
    </row>
    <row r="37" spans="1:5" ht="21.75" customHeight="1">
      <c r="A37" s="29" t="s">
        <v>357</v>
      </c>
    </row>
    <row r="38" spans="1:5">
      <c r="B38" s="52" t="s">
        <v>164</v>
      </c>
    </row>
    <row r="39" spans="1:5">
      <c r="B39" s="217" t="s">
        <v>393</v>
      </c>
    </row>
    <row r="40" spans="1:5">
      <c r="B40" s="217" t="s">
        <v>392</v>
      </c>
    </row>
    <row r="41" spans="1:5" ht="24" customHeight="1">
      <c r="A41" s="29" t="s">
        <v>358</v>
      </c>
    </row>
    <row r="42" spans="1:5">
      <c r="A42" s="29"/>
      <c r="B42" s="218" t="s">
        <v>300</v>
      </c>
    </row>
    <row r="43" spans="1:5">
      <c r="A43" s="3"/>
      <c r="B43" s="39" t="s">
        <v>344</v>
      </c>
    </row>
    <row r="44" spans="1:5" ht="21" customHeight="1">
      <c r="B44" s="59" t="s">
        <v>348</v>
      </c>
      <c r="D44" s="105" t="s">
        <v>349</v>
      </c>
      <c r="E44" s="58"/>
    </row>
    <row r="45" spans="1:5">
      <c r="B45" s="59"/>
      <c r="E45" s="105"/>
    </row>
    <row r="46" spans="1:5">
      <c r="B46" s="59"/>
      <c r="E46" s="105"/>
    </row>
    <row r="52" spans="1:2">
      <c r="A52" s="3"/>
      <c r="B52" s="39" t="s">
        <v>347</v>
      </c>
    </row>
    <row r="53" spans="1:2" ht="27" customHeight="1">
      <c r="A53" s="29" t="s">
        <v>359</v>
      </c>
    </row>
    <row r="54" spans="1:2">
      <c r="B54" s="52" t="s">
        <v>183</v>
      </c>
    </row>
    <row r="55" spans="1:2" ht="23.25" customHeight="1">
      <c r="A55" s="29" t="s">
        <v>360</v>
      </c>
    </row>
    <row r="56" spans="1:2">
      <c r="A56" s="29"/>
      <c r="B56" s="217" t="s">
        <v>296</v>
      </c>
    </row>
    <row r="57" spans="1:2">
      <c r="B57" s="52" t="s">
        <v>182</v>
      </c>
    </row>
    <row r="58" spans="1:2" ht="23.25" customHeight="1">
      <c r="A58" s="29" t="s">
        <v>361</v>
      </c>
      <c r="B58" s="32"/>
    </row>
    <row r="59" spans="1:2">
      <c r="B59" s="52" t="s">
        <v>147</v>
      </c>
    </row>
    <row r="60" spans="1:2" ht="21.75" customHeight="1">
      <c r="B60" s="32" t="s">
        <v>375</v>
      </c>
    </row>
    <row r="61" spans="1:2">
      <c r="B61" s="109" t="s">
        <v>165</v>
      </c>
    </row>
    <row r="62" spans="1:2">
      <c r="B62" s="109" t="s">
        <v>146</v>
      </c>
    </row>
    <row r="63" spans="1:2">
      <c r="B63" s="110" t="s">
        <v>148</v>
      </c>
    </row>
    <row r="64" spans="1:2">
      <c r="B64" s="110" t="s">
        <v>149</v>
      </c>
    </row>
    <row r="65" spans="2:2">
      <c r="B65" s="110" t="s">
        <v>150</v>
      </c>
    </row>
    <row r="66" spans="2:2">
      <c r="B66" s="110" t="s">
        <v>151</v>
      </c>
    </row>
    <row r="67" spans="2:2">
      <c r="B67" s="110" t="s">
        <v>152</v>
      </c>
    </row>
    <row r="68" spans="2:2">
      <c r="B68" s="110" t="s">
        <v>153</v>
      </c>
    </row>
    <row r="69" spans="2:2">
      <c r="B69" s="110" t="s">
        <v>154</v>
      </c>
    </row>
    <row r="70" spans="2:2">
      <c r="B70" s="110" t="s">
        <v>155</v>
      </c>
    </row>
    <row r="71" spans="2:2" ht="21" customHeight="1">
      <c r="B71" s="32" t="s">
        <v>376</v>
      </c>
    </row>
    <row r="72" spans="2:2">
      <c r="B72" s="111" t="s">
        <v>166</v>
      </c>
    </row>
    <row r="73" spans="2:2">
      <c r="B73" s="110" t="s">
        <v>156</v>
      </c>
    </row>
    <row r="74" spans="2:2">
      <c r="B74" s="110" t="s">
        <v>157</v>
      </c>
    </row>
    <row r="75" spans="2:2">
      <c r="B75" s="110" t="s">
        <v>158</v>
      </c>
    </row>
    <row r="76" spans="2:2">
      <c r="B76" s="110" t="s">
        <v>159</v>
      </c>
    </row>
    <row r="77" spans="2:2">
      <c r="B77" s="110" t="s">
        <v>160</v>
      </c>
    </row>
    <row r="78" spans="2:2">
      <c r="B78" s="110" t="s">
        <v>161</v>
      </c>
    </row>
    <row r="79" spans="2:2">
      <c r="B79" s="110" t="s">
        <v>155</v>
      </c>
    </row>
    <row r="80" spans="2:2">
      <c r="B80" s="59" t="s">
        <v>168</v>
      </c>
    </row>
    <row r="81" spans="1:2">
      <c r="B81" s="52" t="s">
        <v>167</v>
      </c>
    </row>
    <row r="83" spans="1:2">
      <c r="A83" s="29" t="s">
        <v>364</v>
      </c>
    </row>
    <row r="84" spans="1:2" ht="8" customHeight="1">
      <c r="A84" s="29"/>
    </row>
    <row r="85" spans="1:2">
      <c r="A85" s="29"/>
      <c r="B85" s="32" t="s">
        <v>372</v>
      </c>
    </row>
    <row r="86" spans="1:2">
      <c r="A86" s="29"/>
      <c r="B86" s="217" t="s">
        <v>365</v>
      </c>
    </row>
    <row r="87" spans="1:2" ht="8" customHeight="1">
      <c r="A87" s="29"/>
    </row>
    <row r="88" spans="1:2">
      <c r="A88" s="29"/>
      <c r="B88" s="32" t="s">
        <v>367</v>
      </c>
    </row>
    <row r="89" spans="1:2">
      <c r="A89" s="29"/>
      <c r="B89" s="217" t="s">
        <v>380</v>
      </c>
    </row>
    <row r="90" spans="1:2">
      <c r="A90" s="29"/>
      <c r="B90" s="217" t="s">
        <v>366</v>
      </c>
    </row>
    <row r="91" spans="1:2" ht="8" customHeight="1">
      <c r="A91" s="29"/>
      <c r="B91" s="217"/>
    </row>
    <row r="92" spans="1:2">
      <c r="A92" s="29"/>
      <c r="B92" s="32" t="s">
        <v>373</v>
      </c>
    </row>
    <row r="93" spans="1:2">
      <c r="A93" s="29"/>
      <c r="B93" s="217" t="s">
        <v>374</v>
      </c>
    </row>
    <row r="94" spans="1:2" ht="8" customHeight="1">
      <c r="A94" s="29"/>
    </row>
    <row r="95" spans="1:2">
      <c r="B95" s="32" t="s">
        <v>369</v>
      </c>
    </row>
    <row r="96" spans="1:2">
      <c r="B96" s="217" t="s">
        <v>368</v>
      </c>
    </row>
    <row r="97" spans="2:2">
      <c r="B97" s="217" t="s">
        <v>370</v>
      </c>
    </row>
    <row r="98" spans="2:2">
      <c r="B98" s="217" t="s">
        <v>371</v>
      </c>
    </row>
    <row r="99" spans="2:2" ht="8" customHeight="1">
      <c r="B99" s="217"/>
    </row>
    <row r="100" spans="2:2">
      <c r="B100" s="32"/>
    </row>
    <row r="101" spans="2:2">
      <c r="B101" s="217"/>
    </row>
    <row r="102" spans="2:2">
      <c r="B102" s="217"/>
    </row>
    <row r="103" spans="2:2">
      <c r="B103" s="217"/>
    </row>
  </sheetData>
  <sheetProtection algorithmName="SHA-512" hashValue="Vgxxcv+JizkVUBYweAYytbzc20qg/FMMuvA8aE8hoodNc5kdp4agwS7V6cBVZOZx6FKaOr+LvjibmrmwB3vY0w==" saltValue="UbdgUdcz7N9BHLuhQiagaA=="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73" t="s">
        <v>437</v>
      </c>
      <c r="D1" s="273" t="s">
        <v>434</v>
      </c>
      <c r="E1" s="273"/>
      <c r="F1" s="273"/>
      <c r="G1" s="273"/>
      <c r="I1" s="273" t="s">
        <v>412</v>
      </c>
      <c r="M1" s="273" t="s">
        <v>413</v>
      </c>
    </row>
    <row r="2" spans="1:16">
      <c r="A2" s="278" t="s">
        <v>386</v>
      </c>
      <c r="B2" s="322">
        <f ca="1">COUNTIF(A3:A203,"&gt;0")</f>
        <v>55</v>
      </c>
      <c r="D2" s="313" t="s">
        <v>388</v>
      </c>
      <c r="E2" s="313" t="s">
        <v>411</v>
      </c>
      <c r="F2" s="313" t="s">
        <v>427</v>
      </c>
      <c r="G2" s="313" t="s">
        <v>428</v>
      </c>
      <c r="I2" s="280" t="s">
        <v>388</v>
      </c>
      <c r="J2" s="280" t="s">
        <v>411</v>
      </c>
      <c r="K2" s="281" t="s">
        <v>410</v>
      </c>
      <c r="M2" s="280" t="s">
        <v>388</v>
      </c>
      <c r="N2" s="280" t="s">
        <v>411</v>
      </c>
      <c r="O2" s="280" t="s">
        <v>427</v>
      </c>
      <c r="P2" s="280" t="s">
        <v>428</v>
      </c>
    </row>
    <row r="3" spans="1:16">
      <c r="A3" s="279">
        <f t="shared" ref="A3:A66" ca="1" si="0">IF(ISNUMBER(VLOOKUP(ROW()-2,分帳項,1,FALSE)),VLOOKUP(ROW()-2,分帳項,13,FALSE),"")</f>
        <v>1111</v>
      </c>
      <c r="B3" s="279" t="str">
        <f t="shared" ref="B3:B66" ca="1" si="1">IF(ISNUMBER(VLOOKUP(ROW()-2,分帳項,1,FALSE)),VLOOKUP(ROW()-2,分帳項,15,FALSE),"")</f>
        <v>零用金</v>
      </c>
      <c r="D3" s="313">
        <v>1</v>
      </c>
      <c r="E3" s="314" t="s">
        <v>435</v>
      </c>
      <c r="F3" s="315">
        <f ca="1">G3-15</f>
        <v>44402</v>
      </c>
      <c r="G3" s="315">
        <f ca="1">TODAY()</f>
        <v>44417</v>
      </c>
      <c r="I3" s="285">
        <v>1</v>
      </c>
      <c r="J3" s="282" t="s">
        <v>409</v>
      </c>
      <c r="K3" s="283">
        <f>DATE(年度,1,1)</f>
        <v>44197</v>
      </c>
      <c r="M3" s="280">
        <v>1</v>
      </c>
      <c r="N3" s="286" t="s">
        <v>414</v>
      </c>
      <c r="O3" s="287">
        <f>DATE(年度,1,1)</f>
        <v>44197</v>
      </c>
      <c r="P3" s="283">
        <f>DATE(年度,1,31)</f>
        <v>44227</v>
      </c>
    </row>
    <row r="4" spans="1:16">
      <c r="A4" s="279">
        <f t="shared" ca="1" si="0"/>
        <v>11121</v>
      </c>
      <c r="B4" s="279" t="str">
        <f t="shared" ca="1" si="1"/>
        <v>銀行存款-一銀活存</v>
      </c>
      <c r="D4" s="313">
        <v>2</v>
      </c>
      <c r="E4" s="314" t="s">
        <v>436</v>
      </c>
      <c r="F4" s="315">
        <f ca="1">G4-60</f>
        <v>44357</v>
      </c>
      <c r="G4" s="315">
        <f ca="1">TODAY()</f>
        <v>44417</v>
      </c>
      <c r="I4" s="285">
        <v>2</v>
      </c>
      <c r="J4" s="284" t="s">
        <v>396</v>
      </c>
      <c r="K4" s="283">
        <f>DATE(年度,1,31)</f>
        <v>44227</v>
      </c>
      <c r="M4" s="280">
        <v>2</v>
      </c>
      <c r="N4" s="286" t="s">
        <v>415</v>
      </c>
      <c r="O4" s="287">
        <f>DATE(年度,2,1)</f>
        <v>44228</v>
      </c>
      <c r="P4" s="283">
        <f>DATE(年度,3,1)-1</f>
        <v>44255</v>
      </c>
    </row>
    <row r="5" spans="1:16">
      <c r="A5" s="279">
        <f t="shared" ca="1" si="0"/>
        <v>11122</v>
      </c>
      <c r="B5" s="279" t="str">
        <f t="shared" ca="1" si="1"/>
        <v>銀行存款-一銀支存</v>
      </c>
      <c r="D5" s="313">
        <v>3</v>
      </c>
      <c r="E5" s="286" t="s">
        <v>414</v>
      </c>
      <c r="F5" s="287">
        <f>DATE(年度,1,1)</f>
        <v>44197</v>
      </c>
      <c r="G5" s="283">
        <f>DATE(年度,1,31)</f>
        <v>44227</v>
      </c>
      <c r="I5" s="285">
        <v>3</v>
      </c>
      <c r="J5" s="284" t="s">
        <v>397</v>
      </c>
      <c r="K5" s="283">
        <f>DATE(年度,3,1)-1</f>
        <v>44255</v>
      </c>
      <c r="M5" s="280">
        <v>3</v>
      </c>
      <c r="N5" s="286" t="s">
        <v>416</v>
      </c>
      <c r="O5" s="287">
        <f>DATE(年度,3,1)</f>
        <v>44256</v>
      </c>
      <c r="P5" s="283">
        <f>DATE(年度,3,31)</f>
        <v>44286</v>
      </c>
    </row>
    <row r="6" spans="1:16">
      <c r="A6" s="279">
        <f t="shared" ca="1" si="0"/>
        <v>1121</v>
      </c>
      <c r="B6" s="279" t="str">
        <f t="shared" ca="1" si="1"/>
        <v>應收票據</v>
      </c>
      <c r="D6" s="313">
        <v>4</v>
      </c>
      <c r="E6" s="286" t="s">
        <v>415</v>
      </c>
      <c r="F6" s="287">
        <f>DATE(年度,2,1)</f>
        <v>44228</v>
      </c>
      <c r="G6" s="283">
        <f>DATE(年度,3,1)-1</f>
        <v>44255</v>
      </c>
      <c r="I6" s="285">
        <v>4</v>
      </c>
      <c r="J6" s="284" t="s">
        <v>398</v>
      </c>
      <c r="K6" s="283">
        <f>DATE(年度,3,31)</f>
        <v>44286</v>
      </c>
      <c r="M6" s="280">
        <v>4</v>
      </c>
      <c r="N6" s="286" t="s">
        <v>417</v>
      </c>
      <c r="O6" s="287">
        <f>DATE(年度,4,1)</f>
        <v>44287</v>
      </c>
      <c r="P6" s="283">
        <f>DATE(年度,4,30)</f>
        <v>44316</v>
      </c>
    </row>
    <row r="7" spans="1:16">
      <c r="A7" s="279">
        <f t="shared" ca="1" si="0"/>
        <v>1123</v>
      </c>
      <c r="B7" s="279" t="str">
        <f t="shared" ca="1" si="1"/>
        <v>應收帳款</v>
      </c>
      <c r="D7" s="313">
        <v>5</v>
      </c>
      <c r="E7" s="286" t="s">
        <v>416</v>
      </c>
      <c r="F7" s="287">
        <f>DATE(年度,3,1)</f>
        <v>44256</v>
      </c>
      <c r="G7" s="283">
        <f>DATE(年度,3,31)</f>
        <v>44286</v>
      </c>
      <c r="I7" s="285">
        <v>5</v>
      </c>
      <c r="J7" s="284" t="s">
        <v>399</v>
      </c>
      <c r="K7" s="283">
        <f>DATE(年度,4,30)</f>
        <v>44316</v>
      </c>
      <c r="M7" s="280">
        <v>5</v>
      </c>
      <c r="N7" s="286" t="s">
        <v>418</v>
      </c>
      <c r="O7" s="287">
        <f>DATE(年度,5,1)</f>
        <v>44317</v>
      </c>
      <c r="P7" s="283">
        <f>DATE(年度,5,31)</f>
        <v>44347</v>
      </c>
    </row>
    <row r="8" spans="1:16">
      <c r="A8" s="279">
        <f t="shared" ca="1" si="0"/>
        <v>1131</v>
      </c>
      <c r="B8" s="279" t="str">
        <f t="shared" ca="1" si="1"/>
        <v>商品</v>
      </c>
      <c r="D8" s="313">
        <v>6</v>
      </c>
      <c r="E8" s="286" t="s">
        <v>417</v>
      </c>
      <c r="F8" s="287">
        <f>DATE(年度,4,1)</f>
        <v>44287</v>
      </c>
      <c r="G8" s="283">
        <f>DATE(年度,4,30)</f>
        <v>44316</v>
      </c>
      <c r="I8" s="285">
        <v>6</v>
      </c>
      <c r="J8" s="284" t="s">
        <v>400</v>
      </c>
      <c r="K8" s="283">
        <f>DATE(年度,5,31)</f>
        <v>44347</v>
      </c>
      <c r="M8" s="280">
        <v>6</v>
      </c>
      <c r="N8" s="286" t="s">
        <v>419</v>
      </c>
      <c r="O8" s="287">
        <f>DATE(年度,6,1)</f>
        <v>44348</v>
      </c>
      <c r="P8" s="283">
        <f>DATE(年度,6,30)</f>
        <v>44377</v>
      </c>
    </row>
    <row r="9" spans="1:16">
      <c r="A9" s="279">
        <f t="shared" ca="1" si="0"/>
        <v>1141</v>
      </c>
      <c r="B9" s="279" t="str">
        <f t="shared" ca="1" si="1"/>
        <v>預付費用</v>
      </c>
      <c r="D9" s="313">
        <v>7</v>
      </c>
      <c r="E9" s="286" t="s">
        <v>418</v>
      </c>
      <c r="F9" s="287">
        <f>DATE(年度,5,1)</f>
        <v>44317</v>
      </c>
      <c r="G9" s="283">
        <f>DATE(年度,5,31)</f>
        <v>44347</v>
      </c>
      <c r="I9" s="285">
        <v>7</v>
      </c>
      <c r="J9" s="284" t="s">
        <v>401</v>
      </c>
      <c r="K9" s="283">
        <f>DATE(年度,6,30)</f>
        <v>44377</v>
      </c>
      <c r="M9" s="280">
        <v>7</v>
      </c>
      <c r="N9" s="286" t="s">
        <v>420</v>
      </c>
      <c r="O9" s="287">
        <f>DATE(年度,7,1)</f>
        <v>44378</v>
      </c>
      <c r="P9" s="283">
        <f>DATE(年度,7,31)</f>
        <v>44408</v>
      </c>
    </row>
    <row r="10" spans="1:16">
      <c r="A10" s="279">
        <f t="shared" ca="1" si="0"/>
        <v>1143</v>
      </c>
      <c r="B10" s="279" t="str">
        <f t="shared" ca="1" si="1"/>
        <v>預付貨款</v>
      </c>
      <c r="D10" s="313">
        <v>8</v>
      </c>
      <c r="E10" s="286" t="s">
        <v>419</v>
      </c>
      <c r="F10" s="287">
        <f>DATE(年度,6,1)</f>
        <v>44348</v>
      </c>
      <c r="G10" s="283">
        <f>DATE(年度,6,30)</f>
        <v>44377</v>
      </c>
      <c r="I10" s="285">
        <v>8</v>
      </c>
      <c r="J10" s="284" t="s">
        <v>402</v>
      </c>
      <c r="K10" s="283">
        <f>DATE(年度,7,31)</f>
        <v>44408</v>
      </c>
      <c r="M10" s="280">
        <v>8</v>
      </c>
      <c r="N10" s="286" t="s">
        <v>421</v>
      </c>
      <c r="O10" s="287">
        <f>DATE(年度,8,1)</f>
        <v>44409</v>
      </c>
      <c r="P10" s="283">
        <f>DATE(年度,8,31)</f>
        <v>44439</v>
      </c>
    </row>
    <row r="11" spans="1:16">
      <c r="A11" s="279">
        <f t="shared" ca="1" si="0"/>
        <v>1144</v>
      </c>
      <c r="B11" s="279" t="str">
        <f t="shared" ca="1" si="1"/>
        <v>進項稅額</v>
      </c>
      <c r="D11" s="313">
        <v>9</v>
      </c>
      <c r="E11" s="286" t="s">
        <v>420</v>
      </c>
      <c r="F11" s="287">
        <f>DATE(年度,7,1)</f>
        <v>44378</v>
      </c>
      <c r="G11" s="283">
        <f>DATE(年度,7,31)</f>
        <v>44408</v>
      </c>
      <c r="I11" s="285">
        <v>9</v>
      </c>
      <c r="J11" s="284" t="s">
        <v>403</v>
      </c>
      <c r="K11" s="283">
        <f>DATE(年度,8,31)</f>
        <v>44439</v>
      </c>
      <c r="M11" s="280">
        <v>9</v>
      </c>
      <c r="N11" s="286" t="s">
        <v>422</v>
      </c>
      <c r="O11" s="287">
        <f>DATE(年度,9,1)</f>
        <v>44440</v>
      </c>
      <c r="P11" s="283">
        <f>DATE(年度,9,30)</f>
        <v>44469</v>
      </c>
    </row>
    <row r="12" spans="1:16">
      <c r="A12" s="279">
        <f t="shared" ca="1" si="0"/>
        <v>1145</v>
      </c>
      <c r="B12" s="279" t="str">
        <f t="shared" ca="1" si="1"/>
        <v>留抵稅額</v>
      </c>
      <c r="D12" s="313">
        <v>10</v>
      </c>
      <c r="E12" s="286" t="s">
        <v>421</v>
      </c>
      <c r="F12" s="287">
        <f>DATE(年度,8,1)</f>
        <v>44409</v>
      </c>
      <c r="G12" s="283">
        <f>DATE(年度,8,31)</f>
        <v>44439</v>
      </c>
      <c r="I12" s="285">
        <v>10</v>
      </c>
      <c r="J12" s="284" t="s">
        <v>404</v>
      </c>
      <c r="K12" s="283">
        <f>DATE(年度,9,30)</f>
        <v>44469</v>
      </c>
      <c r="M12" s="280">
        <v>10</v>
      </c>
      <c r="N12" s="286" t="s">
        <v>423</v>
      </c>
      <c r="O12" s="287">
        <f>DATE(年度,10,1)</f>
        <v>44470</v>
      </c>
      <c r="P12" s="283">
        <f>DATE(年度,10,31)</f>
        <v>44500</v>
      </c>
    </row>
    <row r="13" spans="1:16">
      <c r="A13" s="279">
        <f t="shared" ca="1" si="0"/>
        <v>1461</v>
      </c>
      <c r="B13" s="279" t="str">
        <f t="shared" ca="1" si="1"/>
        <v>生財器具</v>
      </c>
      <c r="D13" s="313">
        <v>11</v>
      </c>
      <c r="E13" s="286" t="s">
        <v>422</v>
      </c>
      <c r="F13" s="287">
        <f>DATE(年度,9,1)</f>
        <v>44440</v>
      </c>
      <c r="G13" s="283">
        <f>DATE(年度,9,30)</f>
        <v>44469</v>
      </c>
      <c r="I13" s="285">
        <v>11</v>
      </c>
      <c r="J13" s="284" t="s">
        <v>405</v>
      </c>
      <c r="K13" s="283">
        <f>DATE(年度,10,31)</f>
        <v>44500</v>
      </c>
      <c r="M13" s="280">
        <v>11</v>
      </c>
      <c r="N13" s="286" t="s">
        <v>424</v>
      </c>
      <c r="O13" s="287">
        <f>DATE(年度,11,1)</f>
        <v>44501</v>
      </c>
      <c r="P13" s="283">
        <f>DATE(年度,11,30)</f>
        <v>44530</v>
      </c>
    </row>
    <row r="14" spans="1:16">
      <c r="A14" s="279">
        <f t="shared" ca="1" si="0"/>
        <v>1462</v>
      </c>
      <c r="B14" s="279" t="str">
        <f t="shared" ca="1" si="1"/>
        <v>減:累計折舊-生財器具</v>
      </c>
      <c r="D14" s="313">
        <v>12</v>
      </c>
      <c r="E14" s="286" t="s">
        <v>423</v>
      </c>
      <c r="F14" s="287">
        <f>DATE(年度,10,1)</f>
        <v>44470</v>
      </c>
      <c r="G14" s="283">
        <f>DATE(年度,10,31)</f>
        <v>44500</v>
      </c>
      <c r="I14" s="285">
        <v>12</v>
      </c>
      <c r="J14" s="284" t="s">
        <v>406</v>
      </c>
      <c r="K14" s="283">
        <f>DATE(年度,11,30)</f>
        <v>44530</v>
      </c>
      <c r="M14" s="280">
        <v>12</v>
      </c>
      <c r="N14" s="286" t="s">
        <v>425</v>
      </c>
      <c r="O14" s="287">
        <f>DATE(年度,12,1)</f>
        <v>44531</v>
      </c>
      <c r="P14" s="283">
        <f>DATE(年度,12,31)</f>
        <v>44561</v>
      </c>
    </row>
    <row r="15" spans="1:16">
      <c r="A15" s="279">
        <f t="shared" ca="1" si="0"/>
        <v>1901</v>
      </c>
      <c r="B15" s="279" t="str">
        <f t="shared" ca="1" si="1"/>
        <v>存出保證金</v>
      </c>
      <c r="D15" s="313">
        <v>13</v>
      </c>
      <c r="E15" s="286" t="s">
        <v>424</v>
      </c>
      <c r="F15" s="287">
        <f>DATE(年度,11,1)</f>
        <v>44501</v>
      </c>
      <c r="G15" s="283">
        <f>DATE(年度,11,30)</f>
        <v>44530</v>
      </c>
      <c r="I15" s="285">
        <v>13</v>
      </c>
      <c r="J15" s="284" t="s">
        <v>407</v>
      </c>
      <c r="K15" s="283">
        <f>DATE(年度,12,31)</f>
        <v>44561</v>
      </c>
      <c r="M15" s="280">
        <v>13</v>
      </c>
      <c r="N15" s="286" t="s">
        <v>429</v>
      </c>
      <c r="O15" s="287">
        <f>DATE(年度,1,1)</f>
        <v>44197</v>
      </c>
      <c r="P15" s="283">
        <f>DATE(年度,12,31)</f>
        <v>44561</v>
      </c>
    </row>
    <row r="16" spans="1:16">
      <c r="A16" s="279">
        <f t="shared" ca="1" si="0"/>
        <v>2121</v>
      </c>
      <c r="B16" s="279" t="str">
        <f t="shared" ca="1" si="1"/>
        <v>應付帳款</v>
      </c>
      <c r="D16" s="313">
        <v>14</v>
      </c>
      <c r="E16" s="286" t="s">
        <v>425</v>
      </c>
      <c r="F16" s="287">
        <f>DATE(年度,12,1)</f>
        <v>44531</v>
      </c>
      <c r="G16" s="283">
        <f>DATE(年度,12,31)</f>
        <v>44561</v>
      </c>
      <c r="I16" s="285">
        <v>14</v>
      </c>
      <c r="J16" s="284" t="s">
        <v>408</v>
      </c>
      <c r="K16" s="283"/>
      <c r="M16" s="280">
        <v>14</v>
      </c>
      <c r="N16" s="286" t="s">
        <v>426</v>
      </c>
      <c r="O16" s="280"/>
      <c r="P16" s="280"/>
    </row>
    <row r="17" spans="1:7">
      <c r="A17" s="279">
        <f t="shared" ca="1" si="0"/>
        <v>2131</v>
      </c>
      <c r="B17" s="279" t="str">
        <f t="shared" ca="1" si="1"/>
        <v>應付費用</v>
      </c>
      <c r="D17" s="313">
        <v>15</v>
      </c>
      <c r="E17" s="286" t="s">
        <v>429</v>
      </c>
      <c r="F17" s="287">
        <f>DATE(年度,1,1)</f>
        <v>44197</v>
      </c>
      <c r="G17" s="283">
        <f>DATE(年度,12,31)</f>
        <v>44561</v>
      </c>
    </row>
    <row r="18" spans="1:7">
      <c r="A18" s="279">
        <f t="shared" ca="1" si="0"/>
        <v>2132</v>
      </c>
      <c r="B18" s="279" t="str">
        <f t="shared" ca="1" si="1"/>
        <v>應付稅捐</v>
      </c>
      <c r="D18" s="313">
        <v>16</v>
      </c>
      <c r="E18" s="286" t="s">
        <v>390</v>
      </c>
      <c r="F18" s="280"/>
      <c r="G18" s="280"/>
    </row>
    <row r="19" spans="1:7">
      <c r="A19" s="279">
        <f t="shared" ca="1" si="0"/>
        <v>2134</v>
      </c>
      <c r="B19" s="279" t="str">
        <f t="shared" ca="1" si="1"/>
        <v>銷項稅額</v>
      </c>
    </row>
    <row r="20" spans="1:7">
      <c r="A20" s="279">
        <f t="shared" ca="1" si="0"/>
        <v>2137</v>
      </c>
      <c r="B20" s="279" t="str">
        <f t="shared" ca="1" si="1"/>
        <v>預收貨款</v>
      </c>
    </row>
    <row r="21" spans="1:7">
      <c r="A21" s="279">
        <f t="shared" ca="1" si="0"/>
        <v>2192</v>
      </c>
      <c r="B21" s="279" t="str">
        <f t="shared" ca="1" si="1"/>
        <v>股東往來</v>
      </c>
    </row>
    <row r="22" spans="1:7">
      <c r="A22" s="279">
        <f t="shared" ca="1" si="0"/>
        <v>2195</v>
      </c>
      <c r="B22" s="279" t="str">
        <f t="shared" ca="1" si="1"/>
        <v>代收款</v>
      </c>
    </row>
    <row r="23" spans="1:7">
      <c r="A23" s="279">
        <f t="shared" ca="1" si="0"/>
        <v>21951</v>
      </c>
      <c r="B23" s="279" t="str">
        <f t="shared" ca="1" si="1"/>
        <v>代收款-健保費</v>
      </c>
    </row>
    <row r="24" spans="1:7">
      <c r="A24" s="279">
        <f t="shared" ca="1" si="0"/>
        <v>21952</v>
      </c>
      <c r="B24" s="279" t="str">
        <f t="shared" ca="1" si="1"/>
        <v>代收款-勞保費</v>
      </c>
    </row>
    <row r="25" spans="1:7">
      <c r="A25" s="279">
        <f t="shared" ca="1" si="0"/>
        <v>21953</v>
      </c>
      <c r="B25" s="279" t="str">
        <f t="shared" ca="1" si="1"/>
        <v>代收款-扣繳稅款</v>
      </c>
    </row>
    <row r="26" spans="1:7">
      <c r="A26" s="279">
        <f t="shared" ca="1" si="0"/>
        <v>3110</v>
      </c>
      <c r="B26" s="279" t="str">
        <f t="shared" ca="1" si="1"/>
        <v>實收資本</v>
      </c>
    </row>
    <row r="27" spans="1:7">
      <c r="A27" s="279">
        <f t="shared" ca="1" si="0"/>
        <v>3430</v>
      </c>
      <c r="B27" s="279" t="str">
        <f t="shared" ca="1" si="1"/>
        <v>累積盈虧</v>
      </c>
    </row>
    <row r="28" spans="1:7">
      <c r="A28" s="279">
        <f t="shared" ca="1" si="0"/>
        <v>4100</v>
      </c>
      <c r="B28" s="279" t="str">
        <f t="shared" ca="1" si="1"/>
        <v>銷貨收入</v>
      </c>
    </row>
    <row r="29" spans="1:7">
      <c r="A29" s="279">
        <f t="shared" ca="1" si="0"/>
        <v>4110</v>
      </c>
      <c r="B29" s="279" t="str">
        <f t="shared" ca="1" si="1"/>
        <v>減:銷貨退回</v>
      </c>
    </row>
    <row r="30" spans="1:7">
      <c r="A30" s="279">
        <f t="shared" ca="1" si="0"/>
        <v>4120</v>
      </c>
      <c r="B30" s="279" t="str">
        <f t="shared" ca="1" si="1"/>
        <v>減:銷貨折讓</v>
      </c>
    </row>
    <row r="31" spans="1:7">
      <c r="A31" s="279">
        <f t="shared" ca="1" si="0"/>
        <v>4200</v>
      </c>
      <c r="B31" s="279" t="str">
        <f t="shared" ca="1" si="1"/>
        <v>勞務收入</v>
      </c>
    </row>
    <row r="32" spans="1:7">
      <c r="A32" s="279">
        <f t="shared" ca="1" si="0"/>
        <v>5100</v>
      </c>
      <c r="B32" s="279" t="str">
        <f t="shared" ca="1" si="1"/>
        <v>銷貨成本</v>
      </c>
    </row>
    <row r="33" spans="1:2">
      <c r="A33" s="279">
        <f t="shared" ca="1" si="0"/>
        <v>5200</v>
      </c>
      <c r="B33" s="279" t="str">
        <f t="shared" ca="1" si="1"/>
        <v>勞務成本</v>
      </c>
    </row>
    <row r="34" spans="1:2">
      <c r="A34" s="279">
        <f t="shared" ca="1" si="0"/>
        <v>6010</v>
      </c>
      <c r="B34" s="279" t="str">
        <f t="shared" ca="1" si="1"/>
        <v>薪資支出</v>
      </c>
    </row>
    <row r="35" spans="1:2">
      <c r="A35" s="279">
        <f t="shared" ca="1" si="0"/>
        <v>6020</v>
      </c>
      <c r="B35" s="279" t="str">
        <f t="shared" ca="1" si="1"/>
        <v>租金支出</v>
      </c>
    </row>
    <row r="36" spans="1:2">
      <c r="A36" s="279">
        <f t="shared" ca="1" si="0"/>
        <v>6030</v>
      </c>
      <c r="B36" s="279" t="str">
        <f t="shared" ca="1" si="1"/>
        <v>文具用品</v>
      </c>
    </row>
    <row r="37" spans="1:2">
      <c r="A37" s="279">
        <f t="shared" ca="1" si="0"/>
        <v>6040</v>
      </c>
      <c r="B37" s="279" t="str">
        <f t="shared" ca="1" si="1"/>
        <v>旅費</v>
      </c>
    </row>
    <row r="38" spans="1:2">
      <c r="A38" s="279">
        <f t="shared" ca="1" si="0"/>
        <v>6050</v>
      </c>
      <c r="B38" s="279" t="str">
        <f t="shared" ca="1" si="1"/>
        <v>運費</v>
      </c>
    </row>
    <row r="39" spans="1:2">
      <c r="A39" s="279">
        <f t="shared" ca="1" si="0"/>
        <v>6060</v>
      </c>
      <c r="B39" s="279" t="str">
        <f t="shared" ca="1" si="1"/>
        <v>郵電費</v>
      </c>
    </row>
    <row r="40" spans="1:2">
      <c r="A40" s="279">
        <f t="shared" ca="1" si="0"/>
        <v>6070</v>
      </c>
      <c r="B40" s="279" t="str">
        <f t="shared" ca="1" si="1"/>
        <v>修繕費</v>
      </c>
    </row>
    <row r="41" spans="1:2">
      <c r="A41" s="279">
        <f t="shared" ca="1" si="0"/>
        <v>6080</v>
      </c>
      <c r="B41" s="279" t="str">
        <f t="shared" ca="1" si="1"/>
        <v>廣告費</v>
      </c>
    </row>
    <row r="42" spans="1:2">
      <c r="A42" s="279">
        <f t="shared" ca="1" si="0"/>
        <v>6090</v>
      </c>
      <c r="B42" s="279" t="str">
        <f t="shared" ca="1" si="1"/>
        <v>水電瓦斯費</v>
      </c>
    </row>
    <row r="43" spans="1:2">
      <c r="A43" s="279">
        <f t="shared" ca="1" si="0"/>
        <v>6100</v>
      </c>
      <c r="B43" s="279" t="str">
        <f t="shared" ca="1" si="1"/>
        <v>保險費</v>
      </c>
    </row>
    <row r="44" spans="1:2">
      <c r="A44" s="279">
        <f t="shared" ca="1" si="0"/>
        <v>6110</v>
      </c>
      <c r="B44" s="279" t="str">
        <f t="shared" ca="1" si="1"/>
        <v>交際費</v>
      </c>
    </row>
    <row r="45" spans="1:2">
      <c r="A45" s="279">
        <f t="shared" ca="1" si="0"/>
        <v>6120</v>
      </c>
      <c r="B45" s="279" t="str">
        <f t="shared" ca="1" si="1"/>
        <v>捐贈</v>
      </c>
    </row>
    <row r="46" spans="1:2">
      <c r="A46" s="279">
        <f t="shared" ca="1" si="0"/>
        <v>6130</v>
      </c>
      <c r="B46" s="279" t="str">
        <f t="shared" ca="1" si="1"/>
        <v>稅捐</v>
      </c>
    </row>
    <row r="47" spans="1:2">
      <c r="A47" s="279">
        <f t="shared" ca="1" si="0"/>
        <v>6180</v>
      </c>
      <c r="B47" s="279" t="str">
        <f t="shared" ca="1" si="1"/>
        <v>伙食費</v>
      </c>
    </row>
    <row r="48" spans="1:2">
      <c r="A48" s="279">
        <f t="shared" ca="1" si="0"/>
        <v>6190</v>
      </c>
      <c r="B48" s="279" t="str">
        <f t="shared" ca="1" si="1"/>
        <v>職工福利</v>
      </c>
    </row>
    <row r="49" spans="1:2">
      <c r="A49" s="279">
        <f t="shared" ca="1" si="0"/>
        <v>6230</v>
      </c>
      <c r="B49" s="279" t="str">
        <f t="shared" ca="1" si="1"/>
        <v>其他費用</v>
      </c>
    </row>
    <row r="50" spans="1:2">
      <c r="A50" s="279">
        <f t="shared" ca="1" si="0"/>
        <v>6240</v>
      </c>
      <c r="B50" s="279" t="str">
        <f t="shared" ca="1" si="1"/>
        <v>加班費</v>
      </c>
    </row>
    <row r="51" spans="1:2">
      <c r="A51" s="279">
        <f t="shared" ca="1" si="0"/>
        <v>6250</v>
      </c>
      <c r="B51" s="279" t="str">
        <f t="shared" ca="1" si="1"/>
        <v>退休金</v>
      </c>
    </row>
    <row r="52" spans="1:2">
      <c r="A52" s="279">
        <f t="shared" ca="1" si="0"/>
        <v>6260</v>
      </c>
      <c r="B52" s="279" t="str">
        <f t="shared" ca="1" si="1"/>
        <v>書報雜誌</v>
      </c>
    </row>
    <row r="53" spans="1:2">
      <c r="A53" s="279">
        <f t="shared" ca="1" si="0"/>
        <v>6270</v>
      </c>
      <c r="B53" s="279" t="str">
        <f t="shared" ca="1" si="1"/>
        <v>雜項購置</v>
      </c>
    </row>
    <row r="54" spans="1:2">
      <c r="A54" s="279">
        <f t="shared" ca="1" si="0"/>
        <v>6290</v>
      </c>
      <c r="B54" s="279" t="str">
        <f t="shared" ca="1" si="1"/>
        <v>手續費</v>
      </c>
    </row>
    <row r="55" spans="1:2">
      <c r="A55" s="279">
        <f t="shared" ca="1" si="0"/>
        <v>6400</v>
      </c>
      <c r="B55" s="279" t="str">
        <f t="shared" ca="1" si="1"/>
        <v>勞務費</v>
      </c>
    </row>
    <row r="56" spans="1:2">
      <c r="A56" s="279">
        <f t="shared" ca="1" si="0"/>
        <v>7040</v>
      </c>
      <c r="B56" s="279" t="str">
        <f t="shared" ca="1" si="1"/>
        <v>利息收入</v>
      </c>
    </row>
    <row r="57" spans="1:2">
      <c r="A57" s="279">
        <f t="shared" ca="1" si="0"/>
        <v>9000</v>
      </c>
      <c r="B57" s="279" t="str">
        <f t="shared" ca="1" si="1"/>
        <v>所得稅費用(利益)</v>
      </c>
    </row>
    <row r="58" spans="1:2">
      <c r="A58" s="279" t="str">
        <f t="shared" ca="1" si="0"/>
        <v/>
      </c>
      <c r="B58" s="279" t="str">
        <f t="shared" ca="1" si="1"/>
        <v/>
      </c>
    </row>
    <row r="59" spans="1:2">
      <c r="A59" s="279" t="str">
        <f t="shared" ca="1" si="0"/>
        <v/>
      </c>
      <c r="B59" s="279" t="str">
        <f t="shared" ca="1" si="1"/>
        <v/>
      </c>
    </row>
    <row r="60" spans="1:2">
      <c r="A60" s="279" t="str">
        <f t="shared" ca="1" si="0"/>
        <v/>
      </c>
      <c r="B60" s="279" t="str">
        <f t="shared" ca="1" si="1"/>
        <v/>
      </c>
    </row>
    <row r="61" spans="1:2">
      <c r="A61" s="279" t="str">
        <f t="shared" ca="1" si="0"/>
        <v/>
      </c>
      <c r="B61" s="279" t="str">
        <f t="shared" ca="1" si="1"/>
        <v/>
      </c>
    </row>
    <row r="62" spans="1:2">
      <c r="A62" s="279" t="str">
        <f t="shared" ca="1" si="0"/>
        <v/>
      </c>
      <c r="B62" s="279" t="str">
        <f t="shared" ca="1" si="1"/>
        <v/>
      </c>
    </row>
    <row r="63" spans="1:2">
      <c r="A63" s="279" t="str">
        <f t="shared" ca="1" si="0"/>
        <v/>
      </c>
      <c r="B63" s="279" t="str">
        <f t="shared" ca="1" si="1"/>
        <v/>
      </c>
    </row>
    <row r="64" spans="1:2">
      <c r="A64" s="279" t="str">
        <f t="shared" ca="1" si="0"/>
        <v/>
      </c>
      <c r="B64" s="279" t="str">
        <f t="shared" ca="1" si="1"/>
        <v/>
      </c>
    </row>
    <row r="65" spans="1:2">
      <c r="A65" s="279" t="str">
        <f t="shared" ca="1" si="0"/>
        <v/>
      </c>
      <c r="B65" s="279" t="str">
        <f t="shared" ca="1" si="1"/>
        <v/>
      </c>
    </row>
    <row r="66" spans="1:2">
      <c r="A66" s="279" t="str">
        <f t="shared" ca="1" si="0"/>
        <v/>
      </c>
      <c r="B66" s="279" t="str">
        <f t="shared" ca="1" si="1"/>
        <v/>
      </c>
    </row>
    <row r="67" spans="1:2">
      <c r="A67" s="279" t="str">
        <f t="shared" ref="A67:A130" ca="1" si="2">IF(ISNUMBER(VLOOKUP(ROW()-2,分帳項,1,FALSE)),VLOOKUP(ROW()-2,分帳項,13,FALSE),"")</f>
        <v/>
      </c>
      <c r="B67" s="279" t="str">
        <f t="shared" ref="B67:B130" ca="1" si="3">IF(ISNUMBER(VLOOKUP(ROW()-2,分帳項,1,FALSE)),VLOOKUP(ROW()-2,分帳項,15,FALSE),"")</f>
        <v/>
      </c>
    </row>
    <row r="68" spans="1:2">
      <c r="A68" s="279" t="str">
        <f t="shared" ca="1" si="2"/>
        <v/>
      </c>
      <c r="B68" s="279" t="str">
        <f t="shared" ca="1" si="3"/>
        <v/>
      </c>
    </row>
    <row r="69" spans="1:2">
      <c r="A69" s="279" t="str">
        <f t="shared" ca="1" si="2"/>
        <v/>
      </c>
      <c r="B69" s="279" t="str">
        <f t="shared" ca="1" si="3"/>
        <v/>
      </c>
    </row>
    <row r="70" spans="1:2">
      <c r="A70" s="279" t="str">
        <f t="shared" ca="1" si="2"/>
        <v/>
      </c>
      <c r="B70" s="279" t="str">
        <f t="shared" ca="1" si="3"/>
        <v/>
      </c>
    </row>
    <row r="71" spans="1:2">
      <c r="A71" s="279" t="str">
        <f t="shared" ca="1" si="2"/>
        <v/>
      </c>
      <c r="B71" s="279" t="str">
        <f t="shared" ca="1" si="3"/>
        <v/>
      </c>
    </row>
    <row r="72" spans="1:2">
      <c r="A72" s="279" t="str">
        <f t="shared" ca="1" si="2"/>
        <v/>
      </c>
      <c r="B72" s="279" t="str">
        <f t="shared" ca="1" si="3"/>
        <v/>
      </c>
    </row>
    <row r="73" spans="1:2">
      <c r="A73" s="279" t="str">
        <f t="shared" ca="1" si="2"/>
        <v/>
      </c>
      <c r="B73" s="279" t="str">
        <f t="shared" ca="1" si="3"/>
        <v/>
      </c>
    </row>
    <row r="74" spans="1:2">
      <c r="A74" s="279" t="str">
        <f t="shared" ca="1" si="2"/>
        <v/>
      </c>
      <c r="B74" s="279" t="str">
        <f t="shared" ca="1" si="3"/>
        <v/>
      </c>
    </row>
    <row r="75" spans="1:2">
      <c r="A75" s="279" t="str">
        <f t="shared" ca="1" si="2"/>
        <v/>
      </c>
      <c r="B75" s="279" t="str">
        <f t="shared" ca="1" si="3"/>
        <v/>
      </c>
    </row>
    <row r="76" spans="1:2">
      <c r="A76" s="279" t="str">
        <f t="shared" ca="1" si="2"/>
        <v/>
      </c>
      <c r="B76" s="279" t="str">
        <f t="shared" ca="1" si="3"/>
        <v/>
      </c>
    </row>
    <row r="77" spans="1:2">
      <c r="A77" s="279" t="str">
        <f t="shared" ca="1" si="2"/>
        <v/>
      </c>
      <c r="B77" s="279" t="str">
        <f t="shared" ca="1" si="3"/>
        <v/>
      </c>
    </row>
    <row r="78" spans="1:2">
      <c r="A78" s="279" t="str">
        <f t="shared" ca="1" si="2"/>
        <v/>
      </c>
      <c r="B78" s="279" t="str">
        <f t="shared" ca="1" si="3"/>
        <v/>
      </c>
    </row>
    <row r="79" spans="1:2">
      <c r="A79" s="279" t="str">
        <f t="shared" ca="1" si="2"/>
        <v/>
      </c>
      <c r="B79" s="279" t="str">
        <f t="shared" ca="1" si="3"/>
        <v/>
      </c>
    </row>
    <row r="80" spans="1:2">
      <c r="A80" s="279" t="str">
        <f t="shared" ca="1" si="2"/>
        <v/>
      </c>
      <c r="B80" s="279" t="str">
        <f t="shared" ca="1" si="3"/>
        <v/>
      </c>
    </row>
    <row r="81" spans="1:2">
      <c r="A81" s="279" t="str">
        <f t="shared" ca="1" si="2"/>
        <v/>
      </c>
      <c r="B81" s="279" t="str">
        <f t="shared" ca="1" si="3"/>
        <v/>
      </c>
    </row>
    <row r="82" spans="1:2">
      <c r="A82" s="279" t="str">
        <f t="shared" ca="1" si="2"/>
        <v/>
      </c>
      <c r="B82" s="279" t="str">
        <f t="shared" ca="1" si="3"/>
        <v/>
      </c>
    </row>
    <row r="83" spans="1:2">
      <c r="A83" s="279" t="str">
        <f t="shared" ca="1" si="2"/>
        <v/>
      </c>
      <c r="B83" s="279" t="str">
        <f t="shared" ca="1" si="3"/>
        <v/>
      </c>
    </row>
    <row r="84" spans="1:2">
      <c r="A84" s="279" t="str">
        <f t="shared" ca="1" si="2"/>
        <v/>
      </c>
      <c r="B84" s="279" t="str">
        <f t="shared" ca="1" si="3"/>
        <v/>
      </c>
    </row>
    <row r="85" spans="1:2">
      <c r="A85" s="279" t="str">
        <f t="shared" ca="1" si="2"/>
        <v/>
      </c>
      <c r="B85" s="279" t="str">
        <f t="shared" ca="1" si="3"/>
        <v/>
      </c>
    </row>
    <row r="86" spans="1:2">
      <c r="A86" s="279" t="str">
        <f t="shared" ca="1" si="2"/>
        <v/>
      </c>
      <c r="B86" s="279" t="str">
        <f t="shared" ca="1" si="3"/>
        <v/>
      </c>
    </row>
    <row r="87" spans="1:2">
      <c r="A87" s="279" t="str">
        <f t="shared" ca="1" si="2"/>
        <v/>
      </c>
      <c r="B87" s="279" t="str">
        <f t="shared" ca="1" si="3"/>
        <v/>
      </c>
    </row>
    <row r="88" spans="1:2">
      <c r="A88" s="279" t="str">
        <f t="shared" ca="1" si="2"/>
        <v/>
      </c>
      <c r="B88" s="279" t="str">
        <f t="shared" ca="1" si="3"/>
        <v/>
      </c>
    </row>
    <row r="89" spans="1:2">
      <c r="A89" s="279" t="str">
        <f t="shared" ca="1" si="2"/>
        <v/>
      </c>
      <c r="B89" s="279" t="str">
        <f t="shared" ca="1" si="3"/>
        <v/>
      </c>
    </row>
    <row r="90" spans="1:2">
      <c r="A90" s="279" t="str">
        <f t="shared" ca="1" si="2"/>
        <v/>
      </c>
      <c r="B90" s="279" t="str">
        <f t="shared" ca="1" si="3"/>
        <v/>
      </c>
    </row>
    <row r="91" spans="1:2">
      <c r="A91" s="279" t="str">
        <f t="shared" ca="1" si="2"/>
        <v/>
      </c>
      <c r="B91" s="279" t="str">
        <f t="shared" ca="1" si="3"/>
        <v/>
      </c>
    </row>
    <row r="92" spans="1:2">
      <c r="A92" s="279" t="str">
        <f t="shared" ca="1" si="2"/>
        <v/>
      </c>
      <c r="B92" s="279" t="str">
        <f t="shared" ca="1" si="3"/>
        <v/>
      </c>
    </row>
    <row r="93" spans="1:2">
      <c r="A93" s="279" t="str">
        <f t="shared" ca="1" si="2"/>
        <v/>
      </c>
      <c r="B93" s="279" t="str">
        <f t="shared" ca="1" si="3"/>
        <v/>
      </c>
    </row>
    <row r="94" spans="1:2">
      <c r="A94" s="279" t="str">
        <f t="shared" ca="1" si="2"/>
        <v/>
      </c>
      <c r="B94" s="279" t="str">
        <f t="shared" ca="1" si="3"/>
        <v/>
      </c>
    </row>
    <row r="95" spans="1:2">
      <c r="A95" s="279" t="str">
        <f t="shared" ca="1" si="2"/>
        <v/>
      </c>
      <c r="B95" s="279" t="str">
        <f t="shared" ca="1" si="3"/>
        <v/>
      </c>
    </row>
    <row r="96" spans="1:2">
      <c r="A96" s="279" t="str">
        <f t="shared" ca="1" si="2"/>
        <v/>
      </c>
      <c r="B96" s="279" t="str">
        <f t="shared" ca="1" si="3"/>
        <v/>
      </c>
    </row>
    <row r="97" spans="1:2">
      <c r="A97" s="279" t="str">
        <f t="shared" ca="1" si="2"/>
        <v/>
      </c>
      <c r="B97" s="279" t="str">
        <f t="shared" ca="1" si="3"/>
        <v/>
      </c>
    </row>
    <row r="98" spans="1:2">
      <c r="A98" s="279" t="str">
        <f t="shared" ca="1" si="2"/>
        <v/>
      </c>
      <c r="B98" s="279" t="str">
        <f t="shared" ca="1" si="3"/>
        <v/>
      </c>
    </row>
    <row r="99" spans="1:2">
      <c r="A99" s="279" t="str">
        <f t="shared" ca="1" si="2"/>
        <v/>
      </c>
      <c r="B99" s="279" t="str">
        <f t="shared" ca="1" si="3"/>
        <v/>
      </c>
    </row>
    <row r="100" spans="1:2">
      <c r="A100" s="279" t="str">
        <f t="shared" ca="1" si="2"/>
        <v/>
      </c>
      <c r="B100" s="279" t="str">
        <f t="shared" ca="1" si="3"/>
        <v/>
      </c>
    </row>
    <row r="101" spans="1:2">
      <c r="A101" s="279" t="str">
        <f t="shared" ca="1" si="2"/>
        <v/>
      </c>
      <c r="B101" s="279" t="str">
        <f t="shared" ca="1" si="3"/>
        <v/>
      </c>
    </row>
    <row r="102" spans="1:2">
      <c r="A102" s="279" t="str">
        <f t="shared" ca="1" si="2"/>
        <v/>
      </c>
      <c r="B102" s="279" t="str">
        <f t="shared" ca="1" si="3"/>
        <v/>
      </c>
    </row>
    <row r="103" spans="1:2">
      <c r="A103" s="279" t="str">
        <f t="shared" ca="1" si="2"/>
        <v/>
      </c>
      <c r="B103" s="279" t="str">
        <f t="shared" ca="1" si="3"/>
        <v/>
      </c>
    </row>
    <row r="104" spans="1:2">
      <c r="A104" s="279" t="str">
        <f t="shared" ca="1" si="2"/>
        <v/>
      </c>
      <c r="B104" s="279" t="str">
        <f t="shared" ca="1" si="3"/>
        <v/>
      </c>
    </row>
    <row r="105" spans="1:2">
      <c r="A105" s="279" t="str">
        <f t="shared" ca="1" si="2"/>
        <v/>
      </c>
      <c r="B105" s="279" t="str">
        <f t="shared" ca="1" si="3"/>
        <v/>
      </c>
    </row>
    <row r="106" spans="1:2">
      <c r="A106" s="279" t="str">
        <f t="shared" ca="1" si="2"/>
        <v/>
      </c>
      <c r="B106" s="279" t="str">
        <f t="shared" ca="1" si="3"/>
        <v/>
      </c>
    </row>
    <row r="107" spans="1:2">
      <c r="A107" s="279" t="str">
        <f t="shared" ca="1" si="2"/>
        <v/>
      </c>
      <c r="B107" s="279" t="str">
        <f t="shared" ca="1" si="3"/>
        <v/>
      </c>
    </row>
    <row r="108" spans="1:2">
      <c r="A108" s="279" t="str">
        <f t="shared" ca="1" si="2"/>
        <v/>
      </c>
      <c r="B108" s="279" t="str">
        <f t="shared" ca="1" si="3"/>
        <v/>
      </c>
    </row>
    <row r="109" spans="1:2">
      <c r="A109" s="279" t="str">
        <f t="shared" ca="1" si="2"/>
        <v/>
      </c>
      <c r="B109" s="279" t="str">
        <f t="shared" ca="1" si="3"/>
        <v/>
      </c>
    </row>
    <row r="110" spans="1:2">
      <c r="A110" s="279" t="str">
        <f t="shared" ca="1" si="2"/>
        <v/>
      </c>
      <c r="B110" s="279" t="str">
        <f t="shared" ca="1" si="3"/>
        <v/>
      </c>
    </row>
    <row r="111" spans="1:2">
      <c r="A111" s="279" t="str">
        <f t="shared" ca="1" si="2"/>
        <v/>
      </c>
      <c r="B111" s="279" t="str">
        <f t="shared" ca="1" si="3"/>
        <v/>
      </c>
    </row>
    <row r="112" spans="1:2">
      <c r="A112" s="279" t="str">
        <f t="shared" ca="1" si="2"/>
        <v/>
      </c>
      <c r="B112" s="279" t="str">
        <f t="shared" ca="1" si="3"/>
        <v/>
      </c>
    </row>
    <row r="113" spans="1:2">
      <c r="A113" s="279" t="str">
        <f t="shared" ca="1" si="2"/>
        <v/>
      </c>
      <c r="B113" s="279" t="str">
        <f t="shared" ca="1" si="3"/>
        <v/>
      </c>
    </row>
    <row r="114" spans="1:2">
      <c r="A114" s="279" t="str">
        <f t="shared" ca="1" si="2"/>
        <v/>
      </c>
      <c r="B114" s="279" t="str">
        <f t="shared" ca="1" si="3"/>
        <v/>
      </c>
    </row>
    <row r="115" spans="1:2">
      <c r="A115" s="279" t="str">
        <f t="shared" ca="1" si="2"/>
        <v/>
      </c>
      <c r="B115" s="279" t="str">
        <f t="shared" ca="1" si="3"/>
        <v/>
      </c>
    </row>
    <row r="116" spans="1:2">
      <c r="A116" s="279" t="str">
        <f t="shared" ca="1" si="2"/>
        <v/>
      </c>
      <c r="B116" s="279" t="str">
        <f t="shared" ca="1" si="3"/>
        <v/>
      </c>
    </row>
    <row r="117" spans="1:2">
      <c r="A117" s="279" t="str">
        <f t="shared" ca="1" si="2"/>
        <v/>
      </c>
      <c r="B117" s="279" t="str">
        <f t="shared" ca="1" si="3"/>
        <v/>
      </c>
    </row>
    <row r="118" spans="1:2">
      <c r="A118" s="279" t="str">
        <f t="shared" ca="1" si="2"/>
        <v/>
      </c>
      <c r="B118" s="279" t="str">
        <f t="shared" ca="1" si="3"/>
        <v/>
      </c>
    </row>
    <row r="119" spans="1:2">
      <c r="A119" s="279" t="str">
        <f t="shared" ca="1" si="2"/>
        <v/>
      </c>
      <c r="B119" s="279" t="str">
        <f t="shared" ca="1" si="3"/>
        <v/>
      </c>
    </row>
    <row r="120" spans="1:2">
      <c r="A120" s="279" t="str">
        <f t="shared" ca="1" si="2"/>
        <v/>
      </c>
      <c r="B120" s="279" t="str">
        <f t="shared" ca="1" si="3"/>
        <v/>
      </c>
    </row>
    <row r="121" spans="1:2">
      <c r="A121" s="279" t="str">
        <f t="shared" ca="1" si="2"/>
        <v/>
      </c>
      <c r="B121" s="279" t="str">
        <f t="shared" ca="1" si="3"/>
        <v/>
      </c>
    </row>
    <row r="122" spans="1:2">
      <c r="A122" s="279" t="str">
        <f t="shared" ca="1" si="2"/>
        <v/>
      </c>
      <c r="B122" s="279" t="str">
        <f t="shared" ca="1" si="3"/>
        <v/>
      </c>
    </row>
    <row r="123" spans="1:2">
      <c r="A123" s="279" t="str">
        <f t="shared" ca="1" si="2"/>
        <v/>
      </c>
      <c r="B123" s="279" t="str">
        <f t="shared" ca="1" si="3"/>
        <v/>
      </c>
    </row>
    <row r="124" spans="1:2">
      <c r="A124" s="279" t="str">
        <f t="shared" ca="1" si="2"/>
        <v/>
      </c>
      <c r="B124" s="279" t="str">
        <f t="shared" ca="1" si="3"/>
        <v/>
      </c>
    </row>
    <row r="125" spans="1:2">
      <c r="A125" s="279" t="str">
        <f t="shared" ca="1" si="2"/>
        <v/>
      </c>
      <c r="B125" s="279" t="str">
        <f t="shared" ca="1" si="3"/>
        <v/>
      </c>
    </row>
    <row r="126" spans="1:2">
      <c r="A126" s="279" t="str">
        <f t="shared" ca="1" si="2"/>
        <v/>
      </c>
      <c r="B126" s="279" t="str">
        <f t="shared" ca="1" si="3"/>
        <v/>
      </c>
    </row>
    <row r="127" spans="1:2">
      <c r="A127" s="279" t="str">
        <f t="shared" ca="1" si="2"/>
        <v/>
      </c>
      <c r="B127" s="279" t="str">
        <f t="shared" ca="1" si="3"/>
        <v/>
      </c>
    </row>
    <row r="128" spans="1:2">
      <c r="A128" s="279" t="str">
        <f t="shared" ca="1" si="2"/>
        <v/>
      </c>
      <c r="B128" s="279" t="str">
        <f t="shared" ca="1" si="3"/>
        <v/>
      </c>
    </row>
    <row r="129" spans="1:2">
      <c r="A129" s="279" t="str">
        <f t="shared" ca="1" si="2"/>
        <v/>
      </c>
      <c r="B129" s="279" t="str">
        <f t="shared" ca="1" si="3"/>
        <v/>
      </c>
    </row>
    <row r="130" spans="1:2">
      <c r="A130" s="279" t="str">
        <f t="shared" ca="1" si="2"/>
        <v/>
      </c>
      <c r="B130" s="279" t="str">
        <f t="shared" ca="1" si="3"/>
        <v/>
      </c>
    </row>
    <row r="131" spans="1:2">
      <c r="A131" s="279" t="str">
        <f t="shared" ref="A131:A194" ca="1" si="4">IF(ISNUMBER(VLOOKUP(ROW()-2,分帳項,1,FALSE)),VLOOKUP(ROW()-2,分帳項,13,FALSE),"")</f>
        <v/>
      </c>
      <c r="B131" s="279" t="str">
        <f t="shared" ref="B131:B194" ca="1" si="5">IF(ISNUMBER(VLOOKUP(ROW()-2,分帳項,1,FALSE)),VLOOKUP(ROW()-2,分帳項,15,FALSE),"")</f>
        <v/>
      </c>
    </row>
    <row r="132" spans="1:2">
      <c r="A132" s="279" t="str">
        <f t="shared" ca="1" si="4"/>
        <v/>
      </c>
      <c r="B132" s="279" t="str">
        <f t="shared" ca="1" si="5"/>
        <v/>
      </c>
    </row>
    <row r="133" spans="1:2">
      <c r="A133" s="279" t="str">
        <f t="shared" ca="1" si="4"/>
        <v/>
      </c>
      <c r="B133" s="279" t="str">
        <f t="shared" ca="1" si="5"/>
        <v/>
      </c>
    </row>
    <row r="134" spans="1:2">
      <c r="A134" s="279" t="str">
        <f t="shared" ca="1" si="4"/>
        <v/>
      </c>
      <c r="B134" s="279" t="str">
        <f t="shared" ca="1" si="5"/>
        <v/>
      </c>
    </row>
    <row r="135" spans="1:2">
      <c r="A135" s="279" t="str">
        <f t="shared" ca="1" si="4"/>
        <v/>
      </c>
      <c r="B135" s="279" t="str">
        <f t="shared" ca="1" si="5"/>
        <v/>
      </c>
    </row>
    <row r="136" spans="1:2">
      <c r="A136" s="279" t="str">
        <f t="shared" ca="1" si="4"/>
        <v/>
      </c>
      <c r="B136" s="279" t="str">
        <f t="shared" ca="1" si="5"/>
        <v/>
      </c>
    </row>
    <row r="137" spans="1:2">
      <c r="A137" s="279" t="str">
        <f t="shared" ca="1" si="4"/>
        <v/>
      </c>
      <c r="B137" s="279" t="str">
        <f t="shared" ca="1" si="5"/>
        <v/>
      </c>
    </row>
    <row r="138" spans="1:2">
      <c r="A138" s="279" t="str">
        <f t="shared" ca="1" si="4"/>
        <v/>
      </c>
      <c r="B138" s="279" t="str">
        <f t="shared" ca="1" si="5"/>
        <v/>
      </c>
    </row>
    <row r="139" spans="1:2">
      <c r="A139" s="279" t="str">
        <f t="shared" ca="1" si="4"/>
        <v/>
      </c>
      <c r="B139" s="279" t="str">
        <f t="shared" ca="1" si="5"/>
        <v/>
      </c>
    </row>
    <row r="140" spans="1:2">
      <c r="A140" s="279" t="str">
        <f t="shared" ca="1" si="4"/>
        <v/>
      </c>
      <c r="B140" s="279" t="str">
        <f t="shared" ca="1" si="5"/>
        <v/>
      </c>
    </row>
    <row r="141" spans="1:2">
      <c r="A141" s="279" t="str">
        <f t="shared" ca="1" si="4"/>
        <v/>
      </c>
      <c r="B141" s="279" t="str">
        <f t="shared" ca="1" si="5"/>
        <v/>
      </c>
    </row>
    <row r="142" spans="1:2">
      <c r="A142" s="279" t="str">
        <f t="shared" ca="1" si="4"/>
        <v/>
      </c>
      <c r="B142" s="279" t="str">
        <f t="shared" ca="1" si="5"/>
        <v/>
      </c>
    </row>
    <row r="143" spans="1:2">
      <c r="A143" s="279" t="str">
        <f t="shared" ca="1" si="4"/>
        <v/>
      </c>
      <c r="B143" s="279" t="str">
        <f t="shared" ca="1" si="5"/>
        <v/>
      </c>
    </row>
    <row r="144" spans="1:2">
      <c r="A144" s="279" t="str">
        <f t="shared" ca="1" si="4"/>
        <v/>
      </c>
      <c r="B144" s="279" t="str">
        <f t="shared" ca="1" si="5"/>
        <v/>
      </c>
    </row>
    <row r="145" spans="1:2">
      <c r="A145" s="279" t="str">
        <f t="shared" ca="1" si="4"/>
        <v/>
      </c>
      <c r="B145" s="279" t="str">
        <f t="shared" ca="1" si="5"/>
        <v/>
      </c>
    </row>
    <row r="146" spans="1:2">
      <c r="A146" s="279" t="str">
        <f t="shared" ca="1" si="4"/>
        <v/>
      </c>
      <c r="B146" s="279" t="str">
        <f t="shared" ca="1" si="5"/>
        <v/>
      </c>
    </row>
    <row r="147" spans="1:2">
      <c r="A147" s="279" t="str">
        <f t="shared" ca="1" si="4"/>
        <v/>
      </c>
      <c r="B147" s="279" t="str">
        <f t="shared" ca="1" si="5"/>
        <v/>
      </c>
    </row>
    <row r="148" spans="1:2">
      <c r="A148" s="279" t="str">
        <f t="shared" ca="1" si="4"/>
        <v/>
      </c>
      <c r="B148" s="279" t="str">
        <f t="shared" ca="1" si="5"/>
        <v/>
      </c>
    </row>
    <row r="149" spans="1:2">
      <c r="A149" s="279" t="str">
        <f t="shared" ca="1" si="4"/>
        <v/>
      </c>
      <c r="B149" s="279" t="str">
        <f t="shared" ca="1" si="5"/>
        <v/>
      </c>
    </row>
    <row r="150" spans="1:2">
      <c r="A150" s="279" t="str">
        <f t="shared" ca="1" si="4"/>
        <v/>
      </c>
      <c r="B150" s="279" t="str">
        <f t="shared" ca="1" si="5"/>
        <v/>
      </c>
    </row>
    <row r="151" spans="1:2">
      <c r="A151" s="279" t="str">
        <f t="shared" ca="1" si="4"/>
        <v/>
      </c>
      <c r="B151" s="279" t="str">
        <f t="shared" ca="1" si="5"/>
        <v/>
      </c>
    </row>
    <row r="152" spans="1:2">
      <c r="A152" s="279" t="str">
        <f t="shared" ca="1" si="4"/>
        <v/>
      </c>
      <c r="B152" s="279" t="str">
        <f t="shared" ca="1" si="5"/>
        <v/>
      </c>
    </row>
    <row r="153" spans="1:2">
      <c r="A153" s="279" t="str">
        <f t="shared" ca="1" si="4"/>
        <v/>
      </c>
      <c r="B153" s="279" t="str">
        <f t="shared" ca="1" si="5"/>
        <v/>
      </c>
    </row>
    <row r="154" spans="1:2">
      <c r="A154" s="279" t="str">
        <f t="shared" ca="1" si="4"/>
        <v/>
      </c>
      <c r="B154" s="279" t="str">
        <f t="shared" ca="1" si="5"/>
        <v/>
      </c>
    </row>
    <row r="155" spans="1:2">
      <c r="A155" s="279" t="str">
        <f t="shared" ca="1" si="4"/>
        <v/>
      </c>
      <c r="B155" s="279" t="str">
        <f t="shared" ca="1" si="5"/>
        <v/>
      </c>
    </row>
    <row r="156" spans="1:2">
      <c r="A156" s="279" t="str">
        <f t="shared" ca="1" si="4"/>
        <v/>
      </c>
      <c r="B156" s="279" t="str">
        <f t="shared" ca="1" si="5"/>
        <v/>
      </c>
    </row>
    <row r="157" spans="1:2">
      <c r="A157" s="279" t="str">
        <f t="shared" ca="1" si="4"/>
        <v/>
      </c>
      <c r="B157" s="279" t="str">
        <f t="shared" ca="1" si="5"/>
        <v/>
      </c>
    </row>
    <row r="158" spans="1:2">
      <c r="A158" s="279" t="str">
        <f t="shared" ca="1" si="4"/>
        <v/>
      </c>
      <c r="B158" s="279" t="str">
        <f t="shared" ca="1" si="5"/>
        <v/>
      </c>
    </row>
    <row r="159" spans="1:2">
      <c r="A159" s="279" t="str">
        <f t="shared" ca="1" si="4"/>
        <v/>
      </c>
      <c r="B159" s="279" t="str">
        <f t="shared" ca="1" si="5"/>
        <v/>
      </c>
    </row>
    <row r="160" spans="1:2">
      <c r="A160" s="279" t="str">
        <f t="shared" ca="1" si="4"/>
        <v/>
      </c>
      <c r="B160" s="279" t="str">
        <f t="shared" ca="1" si="5"/>
        <v/>
      </c>
    </row>
    <row r="161" spans="1:2">
      <c r="A161" s="279" t="str">
        <f t="shared" ca="1" si="4"/>
        <v/>
      </c>
      <c r="B161" s="279" t="str">
        <f t="shared" ca="1" si="5"/>
        <v/>
      </c>
    </row>
    <row r="162" spans="1:2">
      <c r="A162" s="279" t="str">
        <f t="shared" ca="1" si="4"/>
        <v/>
      </c>
      <c r="B162" s="279" t="str">
        <f t="shared" ca="1" si="5"/>
        <v/>
      </c>
    </row>
    <row r="163" spans="1:2">
      <c r="A163" s="279" t="str">
        <f t="shared" ca="1" si="4"/>
        <v/>
      </c>
      <c r="B163" s="279" t="str">
        <f t="shared" ca="1" si="5"/>
        <v/>
      </c>
    </row>
    <row r="164" spans="1:2">
      <c r="A164" s="279" t="str">
        <f t="shared" ca="1" si="4"/>
        <v/>
      </c>
      <c r="B164" s="279" t="str">
        <f t="shared" ca="1" si="5"/>
        <v/>
      </c>
    </row>
    <row r="165" spans="1:2">
      <c r="A165" s="279" t="str">
        <f t="shared" ca="1" si="4"/>
        <v/>
      </c>
      <c r="B165" s="279" t="str">
        <f t="shared" ca="1" si="5"/>
        <v/>
      </c>
    </row>
    <row r="166" spans="1:2">
      <c r="A166" s="279" t="str">
        <f t="shared" ca="1" si="4"/>
        <v/>
      </c>
      <c r="B166" s="279" t="str">
        <f t="shared" ca="1" si="5"/>
        <v/>
      </c>
    </row>
    <row r="167" spans="1:2">
      <c r="A167" s="279" t="str">
        <f t="shared" ca="1" si="4"/>
        <v/>
      </c>
      <c r="B167" s="279" t="str">
        <f t="shared" ca="1" si="5"/>
        <v/>
      </c>
    </row>
    <row r="168" spans="1:2">
      <c r="A168" s="279" t="str">
        <f t="shared" ca="1" si="4"/>
        <v/>
      </c>
      <c r="B168" s="279" t="str">
        <f t="shared" ca="1" si="5"/>
        <v/>
      </c>
    </row>
    <row r="169" spans="1:2">
      <c r="A169" s="279" t="str">
        <f t="shared" ca="1" si="4"/>
        <v/>
      </c>
      <c r="B169" s="279" t="str">
        <f t="shared" ca="1" si="5"/>
        <v/>
      </c>
    </row>
    <row r="170" spans="1:2">
      <c r="A170" s="279" t="str">
        <f t="shared" ca="1" si="4"/>
        <v/>
      </c>
      <c r="B170" s="279" t="str">
        <f t="shared" ca="1" si="5"/>
        <v/>
      </c>
    </row>
    <row r="171" spans="1:2">
      <c r="A171" s="279" t="str">
        <f t="shared" ca="1" si="4"/>
        <v/>
      </c>
      <c r="B171" s="279" t="str">
        <f t="shared" ca="1" si="5"/>
        <v/>
      </c>
    </row>
    <row r="172" spans="1:2">
      <c r="A172" s="279" t="str">
        <f t="shared" ca="1" si="4"/>
        <v/>
      </c>
      <c r="B172" s="279" t="str">
        <f t="shared" ca="1" si="5"/>
        <v/>
      </c>
    </row>
    <row r="173" spans="1:2">
      <c r="A173" s="279" t="str">
        <f t="shared" ca="1" si="4"/>
        <v/>
      </c>
      <c r="B173" s="279" t="str">
        <f t="shared" ca="1" si="5"/>
        <v/>
      </c>
    </row>
    <row r="174" spans="1:2">
      <c r="A174" s="279" t="str">
        <f t="shared" ca="1" si="4"/>
        <v/>
      </c>
      <c r="B174" s="279" t="str">
        <f t="shared" ca="1" si="5"/>
        <v/>
      </c>
    </row>
    <row r="175" spans="1:2">
      <c r="A175" s="279" t="str">
        <f t="shared" ca="1" si="4"/>
        <v/>
      </c>
      <c r="B175" s="279" t="str">
        <f t="shared" ca="1" si="5"/>
        <v/>
      </c>
    </row>
    <row r="176" spans="1:2">
      <c r="A176" s="279" t="str">
        <f t="shared" ca="1" si="4"/>
        <v/>
      </c>
      <c r="B176" s="279" t="str">
        <f t="shared" ca="1" si="5"/>
        <v/>
      </c>
    </row>
    <row r="177" spans="1:2">
      <c r="A177" s="279" t="str">
        <f t="shared" ca="1" si="4"/>
        <v/>
      </c>
      <c r="B177" s="279" t="str">
        <f t="shared" ca="1" si="5"/>
        <v/>
      </c>
    </row>
    <row r="178" spans="1:2">
      <c r="A178" s="279" t="str">
        <f t="shared" ca="1" si="4"/>
        <v/>
      </c>
      <c r="B178" s="279" t="str">
        <f t="shared" ca="1" si="5"/>
        <v/>
      </c>
    </row>
    <row r="179" spans="1:2">
      <c r="A179" s="279" t="str">
        <f t="shared" ca="1" si="4"/>
        <v/>
      </c>
      <c r="B179" s="279" t="str">
        <f t="shared" ca="1" si="5"/>
        <v/>
      </c>
    </row>
    <row r="180" spans="1:2">
      <c r="A180" s="279" t="str">
        <f t="shared" ca="1" si="4"/>
        <v/>
      </c>
      <c r="B180" s="279" t="str">
        <f t="shared" ca="1" si="5"/>
        <v/>
      </c>
    </row>
    <row r="181" spans="1:2">
      <c r="A181" s="279" t="str">
        <f t="shared" ca="1" si="4"/>
        <v/>
      </c>
      <c r="B181" s="279" t="str">
        <f t="shared" ca="1" si="5"/>
        <v/>
      </c>
    </row>
    <row r="182" spans="1:2">
      <c r="A182" s="279" t="str">
        <f t="shared" ca="1" si="4"/>
        <v/>
      </c>
      <c r="B182" s="279" t="str">
        <f t="shared" ca="1" si="5"/>
        <v/>
      </c>
    </row>
    <row r="183" spans="1:2">
      <c r="A183" s="279" t="str">
        <f t="shared" ca="1" si="4"/>
        <v/>
      </c>
      <c r="B183" s="279" t="str">
        <f t="shared" ca="1" si="5"/>
        <v/>
      </c>
    </row>
    <row r="184" spans="1:2">
      <c r="A184" s="279" t="str">
        <f t="shared" ca="1" si="4"/>
        <v/>
      </c>
      <c r="B184" s="279" t="str">
        <f t="shared" ca="1" si="5"/>
        <v/>
      </c>
    </row>
    <row r="185" spans="1:2">
      <c r="A185" s="279" t="str">
        <f t="shared" ca="1" si="4"/>
        <v/>
      </c>
      <c r="B185" s="279" t="str">
        <f t="shared" ca="1" si="5"/>
        <v/>
      </c>
    </row>
    <row r="186" spans="1:2">
      <c r="A186" s="279" t="str">
        <f t="shared" ca="1" si="4"/>
        <v/>
      </c>
      <c r="B186" s="279" t="str">
        <f t="shared" ca="1" si="5"/>
        <v/>
      </c>
    </row>
    <row r="187" spans="1:2">
      <c r="A187" s="279" t="str">
        <f t="shared" ca="1" si="4"/>
        <v/>
      </c>
      <c r="B187" s="279" t="str">
        <f t="shared" ca="1" si="5"/>
        <v/>
      </c>
    </row>
    <row r="188" spans="1:2">
      <c r="A188" s="279" t="str">
        <f t="shared" ca="1" si="4"/>
        <v/>
      </c>
      <c r="B188" s="279" t="str">
        <f t="shared" ca="1" si="5"/>
        <v/>
      </c>
    </row>
    <row r="189" spans="1:2">
      <c r="A189" s="279" t="str">
        <f t="shared" ca="1" si="4"/>
        <v/>
      </c>
      <c r="B189" s="279" t="str">
        <f t="shared" ca="1" si="5"/>
        <v/>
      </c>
    </row>
    <row r="190" spans="1:2">
      <c r="A190" s="279" t="str">
        <f t="shared" ca="1" si="4"/>
        <v/>
      </c>
      <c r="B190" s="279" t="str">
        <f t="shared" ca="1" si="5"/>
        <v/>
      </c>
    </row>
    <row r="191" spans="1:2">
      <c r="A191" s="279" t="str">
        <f t="shared" ca="1" si="4"/>
        <v/>
      </c>
      <c r="B191" s="279" t="str">
        <f t="shared" ca="1" si="5"/>
        <v/>
      </c>
    </row>
    <row r="192" spans="1:2">
      <c r="A192" s="279" t="str">
        <f t="shared" ca="1" si="4"/>
        <v/>
      </c>
      <c r="B192" s="279" t="str">
        <f t="shared" ca="1" si="5"/>
        <v/>
      </c>
    </row>
    <row r="193" spans="1:2">
      <c r="A193" s="279" t="str">
        <f t="shared" ca="1" si="4"/>
        <v/>
      </c>
      <c r="B193" s="279" t="str">
        <f t="shared" ca="1" si="5"/>
        <v/>
      </c>
    </row>
    <row r="194" spans="1:2">
      <c r="A194" s="279" t="str">
        <f t="shared" ca="1" si="4"/>
        <v/>
      </c>
      <c r="B194" s="279" t="str">
        <f t="shared" ca="1" si="5"/>
        <v/>
      </c>
    </row>
    <row r="195" spans="1:2">
      <c r="A195" s="279" t="str">
        <f t="shared" ref="A195:A203" ca="1" si="6">IF(ISNUMBER(VLOOKUP(ROW()-2,分帳項,1,FALSE)),VLOOKUP(ROW()-2,分帳項,13,FALSE),"")</f>
        <v/>
      </c>
      <c r="B195" s="279" t="str">
        <f t="shared" ref="B195:B203" ca="1" si="7">IF(ISNUMBER(VLOOKUP(ROW()-2,分帳項,1,FALSE)),VLOOKUP(ROW()-2,分帳項,15,FALSE),"")</f>
        <v/>
      </c>
    </row>
    <row r="196" spans="1:2">
      <c r="A196" s="279" t="str">
        <f t="shared" ca="1" si="6"/>
        <v/>
      </c>
      <c r="B196" s="279" t="str">
        <f t="shared" ca="1" si="7"/>
        <v/>
      </c>
    </row>
    <row r="197" spans="1:2">
      <c r="A197" s="279" t="str">
        <f t="shared" ca="1" si="6"/>
        <v/>
      </c>
      <c r="B197" s="279" t="str">
        <f t="shared" ca="1" si="7"/>
        <v/>
      </c>
    </row>
    <row r="198" spans="1:2">
      <c r="A198" s="279" t="str">
        <f t="shared" ca="1" si="6"/>
        <v/>
      </c>
      <c r="B198" s="279" t="str">
        <f t="shared" ca="1" si="7"/>
        <v/>
      </c>
    </row>
    <row r="199" spans="1:2">
      <c r="A199" s="279" t="str">
        <f t="shared" ca="1" si="6"/>
        <v/>
      </c>
      <c r="B199" s="279" t="str">
        <f t="shared" ca="1" si="7"/>
        <v/>
      </c>
    </row>
    <row r="200" spans="1:2">
      <c r="A200" s="279" t="str">
        <f t="shared" ca="1" si="6"/>
        <v/>
      </c>
      <c r="B200" s="279" t="str">
        <f t="shared" ca="1" si="7"/>
        <v/>
      </c>
    </row>
    <row r="201" spans="1:2">
      <c r="A201" s="279" t="str">
        <f t="shared" ca="1" si="6"/>
        <v/>
      </c>
      <c r="B201" s="279" t="str">
        <f t="shared" ca="1" si="7"/>
        <v/>
      </c>
    </row>
    <row r="202" spans="1:2">
      <c r="A202" s="279" t="str">
        <f t="shared" ca="1" si="6"/>
        <v/>
      </c>
      <c r="B202" s="279" t="str">
        <f t="shared" ca="1" si="7"/>
        <v/>
      </c>
    </row>
    <row r="203" spans="1:2">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資產負債表</vt:lpstr>
      <vt:lpstr>綜合損益表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2021-08-09T03:22:11Z</dcterms:modified>
</cp:coreProperties>
</file>