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48554AEA-4E7A-4DA5-B28C-7CEBF79EC87F}"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說明!$A$2:$M$114</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D26" i="1"/>
  <c r="C26" i="1"/>
  <c r="B3" i="8"/>
  <c r="S2" i="15" a="1"/>
  <c r="S2" i="15" s="1"/>
  <c r="E1" i="9"/>
  <c r="I1" i="8"/>
  <c r="K1" i="4"/>
  <c r="L1" i="9"/>
  <c r="A3" i="9"/>
  <c r="F1"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K3" i="9" l="1"/>
  <c r="E1" i="16" l="1"/>
  <c r="B2" i="8" l="1"/>
  <c r="F4" i="8" l="1"/>
  <c r="E9" i="1"/>
  <c r="E10" i="1"/>
  <c r="E11" i="1"/>
  <c r="E12" i="1"/>
  <c r="E13" i="1"/>
  <c r="E14" i="1"/>
  <c r="E15" i="1"/>
  <c r="E16" i="1"/>
  <c r="E17" i="1"/>
  <c r="E18" i="1"/>
  <c r="E19" i="1"/>
  <c r="E20" i="1"/>
  <c r="E21" i="1"/>
  <c r="E22" i="1"/>
  <c r="E23" i="1"/>
  <c r="E24" i="1"/>
  <c r="E25"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O2" i="1"/>
  <c r="B4" i="2" l="1"/>
  <c r="C7" i="1"/>
  <c r="D7"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D27" i="1"/>
  <c r="C8" i="1"/>
  <c r="C9" i="1" s="1"/>
  <c r="C10" i="1" s="1"/>
  <c r="C11" i="1" s="1"/>
  <c r="C12" i="1" s="1"/>
  <c r="C13" i="1" s="1"/>
  <c r="C14" i="1" s="1"/>
  <c r="C15" i="1" s="1"/>
  <c r="C16" i="1" s="1"/>
  <c r="C17" i="1" s="1"/>
  <c r="C18" i="1" s="1"/>
  <c r="C19" i="1" s="1"/>
  <c r="C20" i="1" s="1"/>
  <c r="C21" i="1" s="1"/>
  <c r="C22" i="1" s="1"/>
  <c r="C23" i="1" s="1"/>
  <c r="C24" i="1" s="1"/>
  <c r="C25" i="1" s="1"/>
  <c r="C27" i="1" s="1"/>
  <c r="D8" i="1"/>
  <c r="D9" i="1" s="1"/>
  <c r="D10" i="1" s="1"/>
  <c r="D11" i="1" s="1"/>
  <c r="D12" i="1" s="1"/>
  <c r="D13" i="1" s="1"/>
  <c r="D14" i="1" s="1"/>
  <c r="C34" i="1"/>
  <c r="D34" i="1"/>
  <c r="C35" i="1"/>
  <c r="C36" i="1" s="1"/>
  <c r="C37" i="1" s="1"/>
  <c r="C38" i="1" s="1"/>
  <c r="C39" i="1" s="1"/>
  <c r="C40" i="1" s="1"/>
  <c r="D35" i="1"/>
  <c r="D36" i="1" s="1"/>
  <c r="D37" i="1" s="1"/>
  <c r="D38" i="1" s="1"/>
  <c r="D39" i="1" s="1"/>
  <c r="D40" i="1" s="1"/>
  <c r="C29" i="1"/>
  <c r="C30" i="1" s="1"/>
  <c r="C31" i="1" s="1"/>
  <c r="C32" i="1" s="1"/>
  <c r="D29" i="1"/>
  <c r="D30" i="1" s="1"/>
  <c r="D31" i="1" s="1"/>
  <c r="D32" i="1" s="1"/>
  <c r="D18" i="1"/>
  <c r="D19" i="1" s="1"/>
  <c r="D20" i="1" s="1"/>
  <c r="D21" i="1" s="1"/>
  <c r="D22" i="1" s="1"/>
  <c r="D23" i="1" s="1"/>
  <c r="D24" i="1" s="1"/>
  <c r="D2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D15" i="1"/>
  <c r="D16" i="1" s="1"/>
  <c r="D17" i="1" s="1"/>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I7" i="9" l="1"/>
  <c r="B26" i="1" a="1"/>
  <c r="B26" i="1" s="1"/>
  <c r="A26" i="1" s="1"/>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B8" i="1" a="1"/>
  <c r="B8" i="1" s="1"/>
  <c r="B9" i="1" a="1"/>
  <c r="B9" i="1" s="1"/>
  <c r="A9" i="1" s="1"/>
  <c r="B10" i="1" a="1"/>
  <c r="B10" i="1" s="1"/>
  <c r="A10" i="1" s="1"/>
  <c r="B11" i="1" a="1"/>
  <c r="B11" i="1" s="1"/>
  <c r="B12" i="1" a="1"/>
  <c r="B12" i="1" s="1"/>
  <c r="A12" i="1" s="1"/>
  <c r="B13" i="1" a="1"/>
  <c r="B13" i="1" s="1"/>
  <c r="B14" i="1" a="1"/>
  <c r="B14" i="1" s="1"/>
  <c r="A14" i="1" s="1"/>
  <c r="B15" i="1" a="1"/>
  <c r="B15" i="1" s="1"/>
  <c r="B16" i="1" a="1"/>
  <c r="B16" i="1" s="1"/>
  <c r="A16" i="1" s="1"/>
  <c r="B17" i="1" a="1"/>
  <c r="B17" i="1" s="1"/>
  <c r="B18" i="1" a="1"/>
  <c r="B18" i="1" s="1"/>
  <c r="A18" i="1" s="1"/>
  <c r="B19" i="1" a="1"/>
  <c r="B19" i="1" s="1"/>
  <c r="B20" i="1" a="1"/>
  <c r="B20" i="1" s="1"/>
  <c r="B21" i="1" a="1"/>
  <c r="B21" i="1" s="1"/>
  <c r="A21" i="1" s="1"/>
  <c r="B22" i="1" a="1"/>
  <c r="B22" i="1" s="1"/>
  <c r="A22" i="1" s="1"/>
  <c r="B23" i="1" a="1"/>
  <c r="B23" i="1" s="1"/>
  <c r="A23" i="1" s="1"/>
  <c r="B24" i="1" a="1"/>
  <c r="B24" i="1" s="1"/>
  <c r="A24" i="1" s="1"/>
  <c r="B25" i="1" a="1"/>
  <c r="B25" i="1" s="1"/>
  <c r="A25" i="1" s="1"/>
  <c r="B27" i="1" a="1"/>
  <c r="B27" i="1" s="1"/>
  <c r="A27" i="1" s="1"/>
  <c r="B28" i="1" a="1"/>
  <c r="B28" i="1" s="1"/>
  <c r="A28" i="1" s="1"/>
  <c r="B29" i="1" a="1"/>
  <c r="B29" i="1" s="1"/>
  <c r="A29" i="1" s="1"/>
  <c r="B30" i="1" a="1"/>
  <c r="B30" i="1" s="1"/>
  <c r="A30" i="1" s="1"/>
  <c r="B31" i="1" a="1"/>
  <c r="B31" i="1" s="1"/>
  <c r="A31" i="1" s="1"/>
  <c r="B32" i="1" a="1"/>
  <c r="B32" i="1" s="1"/>
  <c r="A32" i="1" s="1"/>
  <c r="B33" i="1" a="1"/>
  <c r="B33" i="1" s="1"/>
  <c r="A33" i="1" s="1"/>
  <c r="B34" i="1" a="1"/>
  <c r="B34" i="1" s="1"/>
  <c r="A34" i="1" s="1"/>
  <c r="B35" i="1" a="1"/>
  <c r="B35" i="1" s="1"/>
  <c r="A35" i="1" s="1"/>
  <c r="B36" i="1" a="1"/>
  <c r="B36" i="1" s="1"/>
  <c r="A36" i="1" s="1"/>
  <c r="B37" i="1" a="1"/>
  <c r="B37" i="1" s="1"/>
  <c r="A37" i="1" s="1"/>
  <c r="B38" i="1" a="1"/>
  <c r="B38" i="1" s="1"/>
  <c r="A38" i="1" s="1"/>
  <c r="B39" i="1" a="1"/>
  <c r="B39" i="1" s="1"/>
  <c r="A39" i="1" s="1"/>
  <c r="B40" i="1" a="1"/>
  <c r="B40" i="1" s="1"/>
  <c r="A40" i="1" s="1"/>
  <c r="B41" i="1" a="1"/>
  <c r="B41" i="1" s="1"/>
  <c r="A41" i="1" s="1"/>
  <c r="B42" i="1" a="1"/>
  <c r="B42" i="1" s="1"/>
  <c r="A42" i="1" s="1"/>
  <c r="B43" i="1" a="1"/>
  <c r="B43" i="1" s="1"/>
  <c r="A43" i="1" s="1"/>
  <c r="B44" i="1" a="1"/>
  <c r="B44" i="1" s="1"/>
  <c r="A44" i="1" s="1"/>
  <c r="B45" i="1" a="1"/>
  <c r="B45" i="1" s="1"/>
  <c r="A45" i="1" s="1"/>
  <c r="B46" i="1" a="1"/>
  <c r="B46" i="1" s="1"/>
  <c r="A46" i="1" s="1"/>
  <c r="B47" i="1" a="1"/>
  <c r="B47" i="1" s="1"/>
  <c r="A47" i="1" s="1"/>
  <c r="B48" i="1" a="1"/>
  <c r="B48" i="1" s="1"/>
  <c r="A48" i="1" s="1"/>
  <c r="B49" i="1" a="1"/>
  <c r="B49" i="1" s="1"/>
  <c r="A49" i="1" s="1"/>
  <c r="B50" i="1" a="1"/>
  <c r="B50" i="1" s="1"/>
  <c r="A50" i="1" s="1"/>
  <c r="B51" i="1" a="1"/>
  <c r="B51" i="1" s="1"/>
  <c r="A51" i="1" s="1"/>
  <c r="B52" i="1" a="1"/>
  <c r="B52" i="1" s="1"/>
  <c r="A52" i="1" s="1"/>
  <c r="B53" i="1" a="1"/>
  <c r="B53" i="1" s="1"/>
  <c r="A53" i="1" s="1"/>
  <c r="B54" i="1" a="1"/>
  <c r="B54" i="1" s="1"/>
  <c r="A54" i="1" s="1"/>
  <c r="B55" i="1" a="1"/>
  <c r="B55" i="1" s="1"/>
  <c r="A55" i="1" s="1"/>
  <c r="B56" i="1" a="1"/>
  <c r="B56" i="1" s="1"/>
  <c r="A56" i="1" s="1"/>
  <c r="B57" i="1" a="1"/>
  <c r="B57" i="1" s="1"/>
  <c r="A57" i="1" s="1"/>
  <c r="B58" i="1" a="1"/>
  <c r="B58" i="1" s="1"/>
  <c r="A58" i="1" s="1"/>
  <c r="B59" i="1" a="1"/>
  <c r="B59" i="1" s="1"/>
  <c r="A59" i="1" s="1"/>
  <c r="B60" i="1" a="1"/>
  <c r="B60" i="1" s="1"/>
  <c r="A60" i="1" s="1"/>
  <c r="B61" i="1" a="1"/>
  <c r="B61" i="1" s="1"/>
  <c r="A61" i="1" s="1"/>
  <c r="B62" i="1" a="1"/>
  <c r="B62" i="1" s="1"/>
  <c r="A62" i="1" s="1"/>
  <c r="B63" i="1" a="1"/>
  <c r="B63" i="1" s="1"/>
  <c r="A63" i="1" s="1"/>
  <c r="B64" i="1" a="1"/>
  <c r="B64" i="1" s="1"/>
  <c r="A64" i="1" s="1"/>
  <c r="B65" i="1" a="1"/>
  <c r="B65" i="1" s="1"/>
  <c r="A65" i="1" s="1"/>
  <c r="B66" i="1" a="1"/>
  <c r="B66" i="1" s="1"/>
  <c r="A66" i="1" s="1"/>
  <c r="B67" i="1" a="1"/>
  <c r="B67" i="1" s="1"/>
  <c r="A67" i="1" s="1"/>
  <c r="B68" i="1" a="1"/>
  <c r="B68" i="1" s="1"/>
  <c r="A68" i="1" s="1"/>
  <c r="B69" i="1" a="1"/>
  <c r="B69" i="1" s="1"/>
  <c r="A69" i="1" s="1"/>
  <c r="B70" i="1" a="1"/>
  <c r="B70" i="1" s="1"/>
  <c r="A70" i="1" s="1"/>
  <c r="B71" i="1" a="1"/>
  <c r="B71" i="1" s="1"/>
  <c r="A71" i="1" s="1"/>
  <c r="B72" i="1" a="1"/>
  <c r="B72" i="1" s="1"/>
  <c r="A72" i="1" s="1"/>
  <c r="B73" i="1" a="1"/>
  <c r="B73" i="1" s="1"/>
  <c r="A73" i="1" s="1"/>
  <c r="B74" i="1" a="1"/>
  <c r="B74" i="1" s="1"/>
  <c r="A74" i="1" s="1"/>
  <c r="B75" i="1" a="1"/>
  <c r="B75" i="1" s="1"/>
  <c r="A75" i="1" s="1"/>
  <c r="B76" i="1" a="1"/>
  <c r="B76" i="1" s="1"/>
  <c r="A76" i="1" s="1"/>
  <c r="B77" i="1" a="1"/>
  <c r="B77" i="1" s="1"/>
  <c r="A77" i="1" s="1"/>
  <c r="B78" i="1" a="1"/>
  <c r="B78" i="1" s="1"/>
  <c r="A78" i="1" s="1"/>
  <c r="B79" i="1" a="1"/>
  <c r="B79" i="1" s="1"/>
  <c r="A79" i="1" s="1"/>
  <c r="B80" i="1" a="1"/>
  <c r="B80" i="1" s="1"/>
  <c r="A80" i="1" s="1"/>
  <c r="B81" i="1" a="1"/>
  <c r="B81" i="1" s="1"/>
  <c r="A81" i="1" s="1"/>
  <c r="B82" i="1" a="1"/>
  <c r="B82" i="1" s="1"/>
  <c r="A82" i="1" s="1"/>
  <c r="B83" i="1" a="1"/>
  <c r="B83" i="1" s="1"/>
  <c r="A83" i="1" s="1"/>
  <c r="B84" i="1" a="1"/>
  <c r="B84" i="1" s="1"/>
  <c r="A84" i="1" s="1"/>
  <c r="B85" i="1" a="1"/>
  <c r="B85" i="1" s="1"/>
  <c r="A85" i="1" s="1"/>
  <c r="B86" i="1" a="1"/>
  <c r="B86" i="1" s="1"/>
  <c r="A86" i="1" s="1"/>
  <c r="B87" i="1" a="1"/>
  <c r="B87" i="1" s="1"/>
  <c r="A87" i="1" s="1"/>
  <c r="B88" i="1" a="1"/>
  <c r="B88" i="1" s="1"/>
  <c r="A88" i="1" s="1"/>
  <c r="B89" i="1" a="1"/>
  <c r="B89" i="1" s="1"/>
  <c r="A89" i="1" s="1"/>
  <c r="B90" i="1" a="1"/>
  <c r="B90" i="1" s="1"/>
  <c r="A90" i="1" s="1"/>
  <c r="B91" i="1" a="1"/>
  <c r="B91" i="1" s="1"/>
  <c r="A91" i="1" s="1"/>
  <c r="B92" i="1" a="1"/>
  <c r="B92" i="1" s="1"/>
  <c r="A92" i="1" s="1"/>
  <c r="B93" i="1" a="1"/>
  <c r="B93" i="1" s="1"/>
  <c r="A93" i="1" s="1"/>
  <c r="B94" i="1" a="1"/>
  <c r="B94" i="1" s="1"/>
  <c r="A94" i="1" s="1"/>
  <c r="B96" i="1" a="1"/>
  <c r="B96" i="1" s="1"/>
  <c r="A96" i="1" s="1"/>
  <c r="B98" i="1" a="1"/>
  <c r="B98" i="1" s="1"/>
  <c r="A98" i="1" s="1"/>
  <c r="B100" i="1" a="1"/>
  <c r="B100" i="1" s="1"/>
  <c r="A100" i="1" s="1"/>
  <c r="B102" i="1" a="1"/>
  <c r="B102" i="1" s="1"/>
  <c r="A102" i="1" s="1"/>
  <c r="B104" i="1" a="1"/>
  <c r="B104" i="1" s="1"/>
  <c r="A104" i="1" s="1"/>
  <c r="B106" i="1" a="1"/>
  <c r="B106" i="1" s="1"/>
  <c r="A106" i="1" s="1"/>
  <c r="B108" i="1" a="1"/>
  <c r="B108" i="1" s="1"/>
  <c r="A108" i="1" s="1"/>
  <c r="B110" i="1" a="1"/>
  <c r="B110" i="1" s="1"/>
  <c r="A110" i="1" s="1"/>
  <c r="B112" i="1" a="1"/>
  <c r="B112" i="1" s="1"/>
  <c r="A112" i="1" s="1"/>
  <c r="B114" i="1" a="1"/>
  <c r="B114" i="1" s="1"/>
  <c r="A114" i="1" s="1"/>
  <c r="B116" i="1" a="1"/>
  <c r="B116" i="1" s="1"/>
  <c r="A116" i="1" s="1"/>
  <c r="B118" i="1" a="1"/>
  <c r="B118" i="1" s="1"/>
  <c r="A118" i="1" s="1"/>
  <c r="B120" i="1" a="1"/>
  <c r="B120" i="1" s="1"/>
  <c r="A120" i="1" s="1"/>
  <c r="B122" i="1" a="1"/>
  <c r="B122" i="1" s="1"/>
  <c r="A122" i="1" s="1"/>
  <c r="B124" i="1" a="1"/>
  <c r="B124" i="1" s="1"/>
  <c r="A124" i="1" s="1"/>
  <c r="B126" i="1" a="1"/>
  <c r="B126" i="1" s="1"/>
  <c r="A126" i="1" s="1"/>
  <c r="B128" i="1" a="1"/>
  <c r="B128" i="1" s="1"/>
  <c r="A128" i="1" s="1"/>
  <c r="B130" i="1" a="1"/>
  <c r="B130" i="1" s="1"/>
  <c r="A130" i="1" s="1"/>
  <c r="B132" i="1" a="1"/>
  <c r="B132" i="1" s="1"/>
  <c r="A132" i="1" s="1"/>
  <c r="B134" i="1" a="1"/>
  <c r="B134" i="1" s="1"/>
  <c r="A134" i="1" s="1"/>
  <c r="B136" i="1" a="1"/>
  <c r="B136" i="1" s="1"/>
  <c r="A136" i="1" s="1"/>
  <c r="B138" i="1" a="1"/>
  <c r="B138" i="1" s="1"/>
  <c r="A138" i="1" s="1"/>
  <c r="B140" i="1" a="1"/>
  <c r="B140" i="1" s="1"/>
  <c r="A140" i="1" s="1"/>
  <c r="B142" i="1" a="1"/>
  <c r="B142" i="1" s="1"/>
  <c r="A142" i="1" s="1"/>
  <c r="B144" i="1" a="1"/>
  <c r="B144" i="1" s="1"/>
  <c r="A144" i="1" s="1"/>
  <c r="B146" i="1" a="1"/>
  <c r="B146" i="1" s="1"/>
  <c r="A146" i="1" s="1"/>
  <c r="B148" i="1" a="1"/>
  <c r="B148" i="1" s="1"/>
  <c r="A148" i="1" s="1"/>
  <c r="B150" i="1" a="1"/>
  <c r="B150" i="1" s="1"/>
  <c r="A150" i="1" s="1"/>
  <c r="B152" i="1" a="1"/>
  <c r="B152" i="1" s="1"/>
  <c r="A152" i="1" s="1"/>
  <c r="B154" i="1" a="1"/>
  <c r="B154" i="1" s="1"/>
  <c r="A154" i="1" s="1"/>
  <c r="B156" i="1" a="1"/>
  <c r="B156" i="1" s="1"/>
  <c r="A156" i="1" s="1"/>
  <c r="B158" i="1" a="1"/>
  <c r="B158" i="1" s="1"/>
  <c r="A158" i="1" s="1"/>
  <c r="B160" i="1" a="1"/>
  <c r="B160" i="1" s="1"/>
  <c r="A160" i="1" s="1"/>
  <c r="B162" i="1" a="1"/>
  <c r="B162" i="1" s="1"/>
  <c r="A162" i="1" s="1"/>
  <c r="B164" i="1" a="1"/>
  <c r="B164" i="1" s="1"/>
  <c r="A164" i="1" s="1"/>
  <c r="B166" i="1" a="1"/>
  <c r="B166" i="1" s="1"/>
  <c r="A166" i="1" s="1"/>
  <c r="B168" i="1" a="1"/>
  <c r="B168" i="1" s="1"/>
  <c r="A168" i="1" s="1"/>
  <c r="B170" i="1" a="1"/>
  <c r="B170" i="1" s="1"/>
  <c r="A170" i="1" s="1"/>
  <c r="B172" i="1" a="1"/>
  <c r="B172" i="1" s="1"/>
  <c r="A172" i="1" s="1"/>
  <c r="B174" i="1" a="1"/>
  <c r="B174" i="1" s="1"/>
  <c r="A174" i="1" s="1"/>
  <c r="B176" i="1" a="1"/>
  <c r="B176" i="1" s="1"/>
  <c r="A176" i="1" s="1"/>
  <c r="B178" i="1" a="1"/>
  <c r="B178" i="1" s="1"/>
  <c r="A178" i="1" s="1"/>
  <c r="B180" i="1" a="1"/>
  <c r="B180" i="1" s="1"/>
  <c r="A180" i="1" s="1"/>
  <c r="B182" i="1" a="1"/>
  <c r="B182" i="1" s="1"/>
  <c r="A182" i="1" s="1"/>
  <c r="B184" i="1" a="1"/>
  <c r="B184" i="1" s="1"/>
  <c r="A184" i="1" s="1"/>
  <c r="B186" i="1" a="1"/>
  <c r="B186" i="1" s="1"/>
  <c r="A186" i="1" s="1"/>
  <c r="B188" i="1" a="1"/>
  <c r="B188" i="1" s="1"/>
  <c r="A188" i="1" s="1"/>
  <c r="B190" i="1" a="1"/>
  <c r="B190" i="1" s="1"/>
  <c r="A190" i="1" s="1"/>
  <c r="B192" i="1" a="1"/>
  <c r="B192" i="1" s="1"/>
  <c r="A192" i="1" s="1"/>
  <c r="B194" i="1" a="1"/>
  <c r="B194" i="1" s="1"/>
  <c r="A194" i="1" s="1"/>
  <c r="B196" i="1" a="1"/>
  <c r="B196" i="1" s="1"/>
  <c r="A196" i="1" s="1"/>
  <c r="B198" i="1" a="1"/>
  <c r="B198" i="1" s="1"/>
  <c r="A198" i="1" s="1"/>
  <c r="B200" i="1" a="1"/>
  <c r="B200" i="1" s="1"/>
  <c r="A200" i="1" s="1"/>
  <c r="B202" i="1" a="1"/>
  <c r="B202" i="1" s="1"/>
  <c r="A202" i="1" s="1"/>
  <c r="B204" i="1" a="1"/>
  <c r="B204" i="1" s="1"/>
  <c r="A204" i="1" s="1"/>
  <c r="B206" i="1" a="1"/>
  <c r="B206" i="1" s="1"/>
  <c r="A206" i="1" s="1"/>
  <c r="B208" i="1" a="1"/>
  <c r="B208" i="1" s="1"/>
  <c r="A208" i="1" s="1"/>
  <c r="B210" i="1" a="1"/>
  <c r="B210" i="1" s="1"/>
  <c r="A210" i="1" s="1"/>
  <c r="B212" i="1" a="1"/>
  <c r="B212" i="1" s="1"/>
  <c r="A212" i="1" s="1"/>
  <c r="B214" i="1" a="1"/>
  <c r="B214" i="1" s="1"/>
  <c r="A214" i="1" s="1"/>
  <c r="B216" i="1" a="1"/>
  <c r="B216" i="1" s="1"/>
  <c r="A216" i="1" s="1"/>
  <c r="B218" i="1" a="1"/>
  <c r="B218" i="1" s="1"/>
  <c r="A218" i="1" s="1"/>
  <c r="B220" i="1" a="1"/>
  <c r="B220" i="1" s="1"/>
  <c r="A220" i="1" s="1"/>
  <c r="B97" i="1" a="1"/>
  <c r="B97" i="1" s="1"/>
  <c r="A97" i="1" s="1"/>
  <c r="B101" i="1" a="1"/>
  <c r="B101" i="1" s="1"/>
  <c r="A101" i="1" s="1"/>
  <c r="B105" i="1" a="1"/>
  <c r="B105" i="1" s="1"/>
  <c r="A105" i="1" s="1"/>
  <c r="B109" i="1" a="1"/>
  <c r="B109" i="1" s="1"/>
  <c r="A109" i="1" s="1"/>
  <c r="B113" i="1" a="1"/>
  <c r="B113" i="1" s="1"/>
  <c r="A113" i="1" s="1"/>
  <c r="B117" i="1" a="1"/>
  <c r="B117" i="1" s="1"/>
  <c r="A117" i="1" s="1"/>
  <c r="B121" i="1" a="1"/>
  <c r="B121" i="1" s="1"/>
  <c r="A121" i="1" s="1"/>
  <c r="B125" i="1" a="1"/>
  <c r="B125" i="1" s="1"/>
  <c r="A125" i="1" s="1"/>
  <c r="B129" i="1" a="1"/>
  <c r="B129" i="1" s="1"/>
  <c r="A129" i="1" s="1"/>
  <c r="B133" i="1" a="1"/>
  <c r="B133" i="1" s="1"/>
  <c r="A133" i="1" s="1"/>
  <c r="B137" i="1" a="1"/>
  <c r="B137" i="1" s="1"/>
  <c r="A137" i="1" s="1"/>
  <c r="B141" i="1" a="1"/>
  <c r="B141" i="1" s="1"/>
  <c r="A141" i="1" s="1"/>
  <c r="B145" i="1" a="1"/>
  <c r="B145" i="1" s="1"/>
  <c r="A145" i="1" s="1"/>
  <c r="B149" i="1" a="1"/>
  <c r="B149" i="1" s="1"/>
  <c r="A149" i="1" s="1"/>
  <c r="B153" i="1" a="1"/>
  <c r="B153" i="1" s="1"/>
  <c r="A153" i="1" s="1"/>
  <c r="B157" i="1" a="1"/>
  <c r="B157" i="1" s="1"/>
  <c r="A157" i="1" s="1"/>
  <c r="B161" i="1" a="1"/>
  <c r="B161" i="1" s="1"/>
  <c r="A161" i="1" s="1"/>
  <c r="B165" i="1" a="1"/>
  <c r="B165" i="1" s="1"/>
  <c r="A165" i="1" s="1"/>
  <c r="B169" i="1" a="1"/>
  <c r="B169" i="1" s="1"/>
  <c r="A169" i="1" s="1"/>
  <c r="B173" i="1" a="1"/>
  <c r="B173" i="1" s="1"/>
  <c r="A173" i="1" s="1"/>
  <c r="B177" i="1" a="1"/>
  <c r="B177" i="1" s="1"/>
  <c r="A177" i="1" s="1"/>
  <c r="B181" i="1" a="1"/>
  <c r="B181" i="1" s="1"/>
  <c r="A181" i="1" s="1"/>
  <c r="B185" i="1" a="1"/>
  <c r="B185" i="1" s="1"/>
  <c r="A185" i="1" s="1"/>
  <c r="B189" i="1" a="1"/>
  <c r="B189" i="1" s="1"/>
  <c r="A189" i="1" s="1"/>
  <c r="B193" i="1" a="1"/>
  <c r="B193" i="1" s="1"/>
  <c r="A193" i="1" s="1"/>
  <c r="B197" i="1" a="1"/>
  <c r="B197" i="1" s="1"/>
  <c r="A197" i="1" s="1"/>
  <c r="B201" i="1" a="1"/>
  <c r="B201" i="1" s="1"/>
  <c r="A201" i="1" s="1"/>
  <c r="B205" i="1" a="1"/>
  <c r="B205" i="1" s="1"/>
  <c r="A205" i="1" s="1"/>
  <c r="B209" i="1" a="1"/>
  <c r="B209" i="1" s="1"/>
  <c r="A209" i="1" s="1"/>
  <c r="B213" i="1" a="1"/>
  <c r="B213" i="1" s="1"/>
  <c r="A213" i="1" s="1"/>
  <c r="B217" i="1" a="1"/>
  <c r="B217" i="1" s="1"/>
  <c r="A217" i="1" s="1"/>
  <c r="B221" i="1" a="1"/>
  <c r="B221" i="1" s="1"/>
  <c r="A221" i="1" s="1"/>
  <c r="B223" i="1" a="1"/>
  <c r="B223" i="1" s="1"/>
  <c r="A223" i="1" s="1"/>
  <c r="B225" i="1" a="1"/>
  <c r="B225" i="1" s="1"/>
  <c r="A225" i="1" s="1"/>
  <c r="B227" i="1" a="1"/>
  <c r="B227" i="1" s="1"/>
  <c r="A227" i="1" s="1"/>
  <c r="B229" i="1" a="1"/>
  <c r="B229" i="1" s="1"/>
  <c r="A229" i="1" s="1"/>
  <c r="B231" i="1" a="1"/>
  <c r="B231" i="1" s="1"/>
  <c r="A231" i="1" s="1"/>
  <c r="B233" i="1" a="1"/>
  <c r="B233" i="1" s="1"/>
  <c r="A233" i="1" s="1"/>
  <c r="B235" i="1" a="1"/>
  <c r="B235" i="1" s="1"/>
  <c r="A235" i="1" s="1"/>
  <c r="B237" i="1" a="1"/>
  <c r="B237" i="1" s="1"/>
  <c r="A237" i="1" s="1"/>
  <c r="B239" i="1" a="1"/>
  <c r="B239" i="1" s="1"/>
  <c r="A239" i="1" s="1"/>
  <c r="B241" i="1" a="1"/>
  <c r="B241" i="1" s="1"/>
  <c r="A241" i="1" s="1"/>
  <c r="B243" i="1" a="1"/>
  <c r="B243" i="1" s="1"/>
  <c r="A243" i="1" s="1"/>
  <c r="B245" i="1" a="1"/>
  <c r="B245" i="1" s="1"/>
  <c r="A245" i="1" s="1"/>
  <c r="B247" i="1" a="1"/>
  <c r="B247" i="1" s="1"/>
  <c r="A247" i="1" s="1"/>
  <c r="B249" i="1" a="1"/>
  <c r="B249" i="1" s="1"/>
  <c r="A249" i="1" s="1"/>
  <c r="B251" i="1" a="1"/>
  <c r="B251" i="1" s="1"/>
  <c r="A251" i="1" s="1"/>
  <c r="B253" i="1" a="1"/>
  <c r="B253" i="1" s="1"/>
  <c r="A253" i="1" s="1"/>
  <c r="B255" i="1" a="1"/>
  <c r="B255" i="1" s="1"/>
  <c r="A255" i="1" s="1"/>
  <c r="B257" i="1" a="1"/>
  <c r="B257" i="1" s="1"/>
  <c r="A257" i="1" s="1"/>
  <c r="B259" i="1" a="1"/>
  <c r="B259" i="1" s="1"/>
  <c r="A259" i="1" s="1"/>
  <c r="B261" i="1" a="1"/>
  <c r="B261" i="1" s="1"/>
  <c r="A261" i="1" s="1"/>
  <c r="B263" i="1" a="1"/>
  <c r="B263" i="1" s="1"/>
  <c r="A263" i="1" s="1"/>
  <c r="B265" i="1" a="1"/>
  <c r="B265" i="1" s="1"/>
  <c r="A265" i="1" s="1"/>
  <c r="B267" i="1" a="1"/>
  <c r="B267" i="1" s="1"/>
  <c r="A267" i="1" s="1"/>
  <c r="B269" i="1" a="1"/>
  <c r="B269" i="1" s="1"/>
  <c r="A269" i="1" s="1"/>
  <c r="B271" i="1" a="1"/>
  <c r="B271" i="1" s="1"/>
  <c r="A271" i="1" s="1"/>
  <c r="B273" i="1" a="1"/>
  <c r="B273" i="1" s="1"/>
  <c r="A273" i="1" s="1"/>
  <c r="B275" i="1" a="1"/>
  <c r="B275" i="1" s="1"/>
  <c r="A275" i="1" s="1"/>
  <c r="B277" i="1" a="1"/>
  <c r="B277" i="1" s="1"/>
  <c r="A277" i="1" s="1"/>
  <c r="B279" i="1" a="1"/>
  <c r="B279" i="1" s="1"/>
  <c r="A279" i="1" s="1"/>
  <c r="B281" i="1" a="1"/>
  <c r="B281" i="1" s="1"/>
  <c r="A281" i="1" s="1"/>
  <c r="B283" i="1" a="1"/>
  <c r="B283" i="1" s="1"/>
  <c r="A283" i="1" s="1"/>
  <c r="B285" i="1" a="1"/>
  <c r="B285" i="1" s="1"/>
  <c r="A285" i="1" s="1"/>
  <c r="B287" i="1" a="1"/>
  <c r="B287" i="1" s="1"/>
  <c r="A287" i="1" s="1"/>
  <c r="B289" i="1" a="1"/>
  <c r="B289" i="1" s="1"/>
  <c r="A289" i="1" s="1"/>
  <c r="B291" i="1" a="1"/>
  <c r="B291" i="1" s="1"/>
  <c r="A291" i="1" s="1"/>
  <c r="B293" i="1" a="1"/>
  <c r="B293" i="1" s="1"/>
  <c r="A293" i="1" s="1"/>
  <c r="B295" i="1" a="1"/>
  <c r="B295" i="1" s="1"/>
  <c r="A295" i="1" s="1"/>
  <c r="B297" i="1" a="1"/>
  <c r="B297" i="1" s="1"/>
  <c r="A297" i="1" s="1"/>
  <c r="B299" i="1" a="1"/>
  <c r="B299" i="1" s="1"/>
  <c r="A299" i="1" s="1"/>
  <c r="B301" i="1" a="1"/>
  <c r="B301" i="1" s="1"/>
  <c r="A301" i="1" s="1"/>
  <c r="B303" i="1" a="1"/>
  <c r="B303" i="1" s="1"/>
  <c r="A303" i="1" s="1"/>
  <c r="B305" i="1" a="1"/>
  <c r="B305" i="1" s="1"/>
  <c r="A305" i="1" s="1"/>
  <c r="B307" i="1" a="1"/>
  <c r="B307" i="1" s="1"/>
  <c r="A307" i="1" s="1"/>
  <c r="B309" i="1" a="1"/>
  <c r="B309" i="1" s="1"/>
  <c r="A309" i="1" s="1"/>
  <c r="B311" i="1" a="1"/>
  <c r="B311" i="1" s="1"/>
  <c r="A311" i="1" s="1"/>
  <c r="B313" i="1" a="1"/>
  <c r="B313" i="1" s="1"/>
  <c r="A313" i="1" s="1"/>
  <c r="B315" i="1" a="1"/>
  <c r="B315" i="1" s="1"/>
  <c r="A315" i="1" s="1"/>
  <c r="B317" i="1" a="1"/>
  <c r="B317" i="1" s="1"/>
  <c r="A317" i="1" s="1"/>
  <c r="B319" i="1" a="1"/>
  <c r="B319" i="1" s="1"/>
  <c r="A319" i="1" s="1"/>
  <c r="B321" i="1" a="1"/>
  <c r="B321" i="1" s="1"/>
  <c r="A321" i="1" s="1"/>
  <c r="B323" i="1" a="1"/>
  <c r="B323" i="1" s="1"/>
  <c r="A323" i="1" s="1"/>
  <c r="B325" i="1" a="1"/>
  <c r="B325" i="1" s="1"/>
  <c r="A325" i="1" s="1"/>
  <c r="B327" i="1" a="1"/>
  <c r="B327" i="1" s="1"/>
  <c r="A327" i="1" s="1"/>
  <c r="B329" i="1" a="1"/>
  <c r="B329" i="1" s="1"/>
  <c r="A329" i="1" s="1"/>
  <c r="B331" i="1" a="1"/>
  <c r="B331" i="1" s="1"/>
  <c r="A331" i="1" s="1"/>
  <c r="B333" i="1" a="1"/>
  <c r="B333" i="1" s="1"/>
  <c r="A333" i="1" s="1"/>
  <c r="B335" i="1" a="1"/>
  <c r="B335" i="1" s="1"/>
  <c r="A335" i="1" s="1"/>
  <c r="B337" i="1" a="1"/>
  <c r="B337" i="1" s="1"/>
  <c r="A337" i="1" s="1"/>
  <c r="B339" i="1" a="1"/>
  <c r="B339" i="1" s="1"/>
  <c r="A339" i="1" s="1"/>
  <c r="B341" i="1" a="1"/>
  <c r="B341" i="1" s="1"/>
  <c r="A341" i="1" s="1"/>
  <c r="B343" i="1" a="1"/>
  <c r="B343" i="1" s="1"/>
  <c r="A343" i="1" s="1"/>
  <c r="B345" i="1" a="1"/>
  <c r="B345" i="1" s="1"/>
  <c r="A345" i="1" s="1"/>
  <c r="B347" i="1" a="1"/>
  <c r="B347" i="1" s="1"/>
  <c r="A347" i="1" s="1"/>
  <c r="B349" i="1" a="1"/>
  <c r="B349" i="1" s="1"/>
  <c r="A349" i="1" s="1"/>
  <c r="B351" i="1" a="1"/>
  <c r="B351" i="1" s="1"/>
  <c r="A351" i="1" s="1"/>
  <c r="B353" i="1" a="1"/>
  <c r="B353" i="1" s="1"/>
  <c r="A353" i="1" s="1"/>
  <c r="B355" i="1" a="1"/>
  <c r="B355" i="1" s="1"/>
  <c r="A355" i="1" s="1"/>
  <c r="B357" i="1" a="1"/>
  <c r="B357" i="1" s="1"/>
  <c r="A357" i="1" s="1"/>
  <c r="B359" i="1" a="1"/>
  <c r="B359" i="1" s="1"/>
  <c r="A359" i="1" s="1"/>
  <c r="B361" i="1" a="1"/>
  <c r="B361" i="1" s="1"/>
  <c r="A361" i="1" s="1"/>
  <c r="B363" i="1" a="1"/>
  <c r="B363" i="1" s="1"/>
  <c r="A363" i="1" s="1"/>
  <c r="B365" i="1" a="1"/>
  <c r="B365" i="1" s="1"/>
  <c r="A365" i="1" s="1"/>
  <c r="B367" i="1" a="1"/>
  <c r="B367" i="1" s="1"/>
  <c r="A367" i="1" s="1"/>
  <c r="B369" i="1" a="1"/>
  <c r="B369" i="1" s="1"/>
  <c r="A369" i="1" s="1"/>
  <c r="B371" i="1" a="1"/>
  <c r="B371" i="1" s="1"/>
  <c r="A371" i="1" s="1"/>
  <c r="B373" i="1" a="1"/>
  <c r="B373" i="1" s="1"/>
  <c r="A373" i="1" s="1"/>
  <c r="B375" i="1" a="1"/>
  <c r="B375" i="1" s="1"/>
  <c r="A375" i="1" s="1"/>
  <c r="B377" i="1" a="1"/>
  <c r="B377" i="1" s="1"/>
  <c r="A377" i="1" s="1"/>
  <c r="B379" i="1" a="1"/>
  <c r="B379" i="1" s="1"/>
  <c r="A379" i="1" s="1"/>
  <c r="B381" i="1" a="1"/>
  <c r="B381" i="1" s="1"/>
  <c r="A381" i="1" s="1"/>
  <c r="B383" i="1" a="1"/>
  <c r="B383" i="1" s="1"/>
  <c r="A383" i="1" s="1"/>
  <c r="B385" i="1" a="1"/>
  <c r="B385" i="1" s="1"/>
  <c r="A385" i="1" s="1"/>
  <c r="B387" i="1" a="1"/>
  <c r="B387" i="1" s="1"/>
  <c r="A387" i="1" s="1"/>
  <c r="B389" i="1" a="1"/>
  <c r="B389" i="1" s="1"/>
  <c r="A389" i="1" s="1"/>
  <c r="B391" i="1" a="1"/>
  <c r="B391" i="1" s="1"/>
  <c r="A391" i="1" s="1"/>
  <c r="B393" i="1" a="1"/>
  <c r="B393" i="1" s="1"/>
  <c r="A393" i="1" s="1"/>
  <c r="B395" i="1" a="1"/>
  <c r="B395" i="1" s="1"/>
  <c r="A395" i="1" s="1"/>
  <c r="B397" i="1" a="1"/>
  <c r="B397" i="1" s="1"/>
  <c r="A397" i="1" s="1"/>
  <c r="B399" i="1" a="1"/>
  <c r="B399" i="1" s="1"/>
  <c r="A399" i="1" s="1"/>
  <c r="B401" i="1" a="1"/>
  <c r="B401" i="1" s="1"/>
  <c r="A401" i="1" s="1"/>
  <c r="B403" i="1" a="1"/>
  <c r="B403" i="1" s="1"/>
  <c r="A403" i="1" s="1"/>
  <c r="B405" i="1" a="1"/>
  <c r="B405" i="1" s="1"/>
  <c r="A405" i="1" s="1"/>
  <c r="B407" i="1" a="1"/>
  <c r="B407" i="1" s="1"/>
  <c r="A407" i="1" s="1"/>
  <c r="B409" i="1" a="1"/>
  <c r="B409" i="1" s="1"/>
  <c r="A409" i="1" s="1"/>
  <c r="B411" i="1" a="1"/>
  <c r="B411" i="1" s="1"/>
  <c r="A411" i="1" s="1"/>
  <c r="B413" i="1" a="1"/>
  <c r="B413" i="1" s="1"/>
  <c r="A413" i="1" s="1"/>
  <c r="B415" i="1" a="1"/>
  <c r="B415" i="1" s="1"/>
  <c r="A415" i="1" s="1"/>
  <c r="B417" i="1" a="1"/>
  <c r="B417" i="1" s="1"/>
  <c r="A417" i="1" s="1"/>
  <c r="B419" i="1" a="1"/>
  <c r="B419" i="1" s="1"/>
  <c r="A419" i="1" s="1"/>
  <c r="B421" i="1" a="1"/>
  <c r="B421" i="1" s="1"/>
  <c r="A421" i="1" s="1"/>
  <c r="B423" i="1" a="1"/>
  <c r="B423" i="1" s="1"/>
  <c r="A423" i="1" s="1"/>
  <c r="B425" i="1" a="1"/>
  <c r="B425" i="1" s="1"/>
  <c r="A425" i="1" s="1"/>
  <c r="B427" i="1" a="1"/>
  <c r="B427" i="1" s="1"/>
  <c r="A427" i="1" s="1"/>
  <c r="B429" i="1" a="1"/>
  <c r="B429" i="1" s="1"/>
  <c r="A429" i="1" s="1"/>
  <c r="B431" i="1" a="1"/>
  <c r="B431" i="1" s="1"/>
  <c r="A431" i="1" s="1"/>
  <c r="B433" i="1" a="1"/>
  <c r="B433" i="1" s="1"/>
  <c r="A433" i="1" s="1"/>
  <c r="B435" i="1" a="1"/>
  <c r="B435" i="1" s="1"/>
  <c r="A435" i="1" s="1"/>
  <c r="B437" i="1" a="1"/>
  <c r="B437" i="1" s="1"/>
  <c r="A437" i="1" s="1"/>
  <c r="B439" i="1" a="1"/>
  <c r="B439" i="1" s="1"/>
  <c r="A439" i="1" s="1"/>
  <c r="B441" i="1" a="1"/>
  <c r="B441" i="1" s="1"/>
  <c r="A441" i="1" s="1"/>
  <c r="B443" i="1" a="1"/>
  <c r="B443" i="1" s="1"/>
  <c r="A443" i="1" s="1"/>
  <c r="B445" i="1" a="1"/>
  <c r="B445" i="1" s="1"/>
  <c r="A445" i="1" s="1"/>
  <c r="B447" i="1" a="1"/>
  <c r="B447" i="1" s="1"/>
  <c r="A447" i="1" s="1"/>
  <c r="B449" i="1" a="1"/>
  <c r="B449" i="1" s="1"/>
  <c r="A449" i="1" s="1"/>
  <c r="B451" i="1" a="1"/>
  <c r="B451" i="1" s="1"/>
  <c r="A451" i="1" s="1"/>
  <c r="B453" i="1" a="1"/>
  <c r="B453" i="1" s="1"/>
  <c r="A453" i="1" s="1"/>
  <c r="B455" i="1" a="1"/>
  <c r="B455" i="1" s="1"/>
  <c r="A455" i="1" s="1"/>
  <c r="B457" i="1" a="1"/>
  <c r="B457" i="1" s="1"/>
  <c r="A457" i="1" s="1"/>
  <c r="B459" i="1" a="1"/>
  <c r="B459" i="1" s="1"/>
  <c r="A459" i="1" s="1"/>
  <c r="B461" i="1" a="1"/>
  <c r="B461" i="1" s="1"/>
  <c r="A461" i="1" s="1"/>
  <c r="B463" i="1" a="1"/>
  <c r="B463" i="1" s="1"/>
  <c r="A463" i="1" s="1"/>
  <c r="B465" i="1" a="1"/>
  <c r="B465" i="1" s="1"/>
  <c r="A465" i="1" s="1"/>
  <c r="B467" i="1" a="1"/>
  <c r="B467" i="1" s="1"/>
  <c r="A467" i="1" s="1"/>
  <c r="B469" i="1" a="1"/>
  <c r="B469" i="1" s="1"/>
  <c r="A469" i="1" s="1"/>
  <c r="B471" i="1" a="1"/>
  <c r="B471" i="1" s="1"/>
  <c r="A471" i="1" s="1"/>
  <c r="B473" i="1" a="1"/>
  <c r="B473" i="1" s="1"/>
  <c r="A473" i="1" s="1"/>
  <c r="B475" i="1" a="1"/>
  <c r="B475" i="1" s="1"/>
  <c r="A475" i="1" s="1"/>
  <c r="B477" i="1" a="1"/>
  <c r="B477" i="1" s="1"/>
  <c r="A477" i="1" s="1"/>
  <c r="B478" i="1" a="1"/>
  <c r="B478" i="1" s="1"/>
  <c r="A478" i="1" s="1"/>
  <c r="B479" i="1" a="1"/>
  <c r="B479" i="1" s="1"/>
  <c r="A479" i="1" s="1"/>
  <c r="B480" i="1" a="1"/>
  <c r="B480" i="1" s="1"/>
  <c r="A480" i="1" s="1"/>
  <c r="B481" i="1" a="1"/>
  <c r="B481" i="1" s="1"/>
  <c r="A481" i="1" s="1"/>
  <c r="B482" i="1" a="1"/>
  <c r="B482" i="1" s="1"/>
  <c r="A482" i="1" s="1"/>
  <c r="B483" i="1" a="1"/>
  <c r="B483" i="1" s="1"/>
  <c r="A483" i="1" s="1"/>
  <c r="B484" i="1" a="1"/>
  <c r="B484" i="1" s="1"/>
  <c r="A484" i="1" s="1"/>
  <c r="B485" i="1" a="1"/>
  <c r="B485" i="1" s="1"/>
  <c r="A485" i="1" s="1"/>
  <c r="B486" i="1" a="1"/>
  <c r="B486" i="1" s="1"/>
  <c r="A486" i="1" s="1"/>
  <c r="B487" i="1" a="1"/>
  <c r="B487" i="1" s="1"/>
  <c r="A487" i="1" s="1"/>
  <c r="B488" i="1" a="1"/>
  <c r="B488" i="1" s="1"/>
  <c r="A488" i="1" s="1"/>
  <c r="B489" i="1" a="1"/>
  <c r="B489" i="1" s="1"/>
  <c r="A489" i="1" s="1"/>
  <c r="B490" i="1" a="1"/>
  <c r="B490" i="1" s="1"/>
  <c r="A490" i="1" s="1"/>
  <c r="B491" i="1" a="1"/>
  <c r="B491" i="1" s="1"/>
  <c r="A491" i="1" s="1"/>
  <c r="B492" i="1" a="1"/>
  <c r="B492" i="1" s="1"/>
  <c r="A492" i="1" s="1"/>
  <c r="B493" i="1" a="1"/>
  <c r="B493" i="1" s="1"/>
  <c r="A493" i="1" s="1"/>
  <c r="B494" i="1" a="1"/>
  <c r="B494" i="1" s="1"/>
  <c r="A494" i="1" s="1"/>
  <c r="B495" i="1" a="1"/>
  <c r="B495" i="1" s="1"/>
  <c r="A495" i="1" s="1"/>
  <c r="B496" i="1" a="1"/>
  <c r="B496" i="1" s="1"/>
  <c r="A496" i="1" s="1"/>
  <c r="B497" i="1" a="1"/>
  <c r="B497" i="1" s="1"/>
  <c r="A497" i="1" s="1"/>
  <c r="B498" i="1" a="1"/>
  <c r="B498" i="1" s="1"/>
  <c r="A498" i="1" s="1"/>
  <c r="B499" i="1" a="1"/>
  <c r="B499" i="1" s="1"/>
  <c r="A499" i="1" s="1"/>
  <c r="B500" i="1" a="1"/>
  <c r="B500" i="1" s="1"/>
  <c r="A500" i="1" s="1"/>
  <c r="B501" i="1" a="1"/>
  <c r="B501" i="1" s="1"/>
  <c r="A501" i="1" s="1"/>
  <c r="B502" i="1" a="1"/>
  <c r="B502" i="1" s="1"/>
  <c r="A502" i="1" s="1"/>
  <c r="B503" i="1" a="1"/>
  <c r="B503" i="1" s="1"/>
  <c r="A503" i="1" s="1"/>
  <c r="B504" i="1" a="1"/>
  <c r="B504" i="1" s="1"/>
  <c r="A504" i="1" s="1"/>
  <c r="B505" i="1" a="1"/>
  <c r="B505" i="1" s="1"/>
  <c r="A505" i="1" s="1"/>
  <c r="B506" i="1" a="1"/>
  <c r="B506" i="1" s="1"/>
  <c r="A506" i="1" s="1"/>
  <c r="B507" i="1" a="1"/>
  <c r="B507" i="1" s="1"/>
  <c r="A507" i="1" s="1"/>
  <c r="B508" i="1" a="1"/>
  <c r="B508" i="1" s="1"/>
  <c r="A508" i="1" s="1"/>
  <c r="B509" i="1" a="1"/>
  <c r="B509" i="1" s="1"/>
  <c r="A509" i="1" s="1"/>
  <c r="B510" i="1" a="1"/>
  <c r="B510" i="1" s="1"/>
  <c r="A510" i="1" s="1"/>
  <c r="B511" i="1" a="1"/>
  <c r="B511" i="1" s="1"/>
  <c r="A511" i="1" s="1"/>
  <c r="B512" i="1" a="1"/>
  <c r="B512" i="1" s="1"/>
  <c r="A512" i="1" s="1"/>
  <c r="B513" i="1" a="1"/>
  <c r="B513" i="1" s="1"/>
  <c r="A513" i="1" s="1"/>
  <c r="B514" i="1" a="1"/>
  <c r="B514" i="1" s="1"/>
  <c r="A514" i="1" s="1"/>
  <c r="B515" i="1" a="1"/>
  <c r="B515" i="1" s="1"/>
  <c r="A515" i="1" s="1"/>
  <c r="B516" i="1" a="1"/>
  <c r="B516" i="1" s="1"/>
  <c r="A516" i="1" s="1"/>
  <c r="B517" i="1" a="1"/>
  <c r="B517" i="1" s="1"/>
  <c r="A517" i="1" s="1"/>
  <c r="B518" i="1" a="1"/>
  <c r="B518" i="1" s="1"/>
  <c r="A518" i="1" s="1"/>
  <c r="B519" i="1" a="1"/>
  <c r="B519" i="1" s="1"/>
  <c r="A519" i="1" s="1"/>
  <c r="B520" i="1" a="1"/>
  <c r="B520" i="1" s="1"/>
  <c r="A520" i="1" s="1"/>
  <c r="B521" i="1" a="1"/>
  <c r="B521" i="1" s="1"/>
  <c r="A521" i="1" s="1"/>
  <c r="B522" i="1" a="1"/>
  <c r="B522" i="1" s="1"/>
  <c r="A522" i="1" s="1"/>
  <c r="B523" i="1" a="1"/>
  <c r="B523" i="1" s="1"/>
  <c r="A523" i="1" s="1"/>
  <c r="B524" i="1" a="1"/>
  <c r="B524" i="1" s="1"/>
  <c r="A524" i="1" s="1"/>
  <c r="B525" i="1" a="1"/>
  <c r="B525" i="1" s="1"/>
  <c r="A525" i="1" s="1"/>
  <c r="B526" i="1" a="1"/>
  <c r="B526" i="1" s="1"/>
  <c r="A526" i="1" s="1"/>
  <c r="B527" i="1" a="1"/>
  <c r="B527" i="1" s="1"/>
  <c r="A527" i="1" s="1"/>
  <c r="B528" i="1" a="1"/>
  <c r="B528" i="1" s="1"/>
  <c r="A528" i="1" s="1"/>
  <c r="B529" i="1" a="1"/>
  <c r="B529" i="1" s="1"/>
  <c r="A529" i="1" s="1"/>
  <c r="B530" i="1" a="1"/>
  <c r="B530" i="1" s="1"/>
  <c r="A530" i="1" s="1"/>
  <c r="B531" i="1" a="1"/>
  <c r="B531" i="1" s="1"/>
  <c r="A531" i="1" s="1"/>
  <c r="B532" i="1" a="1"/>
  <c r="B532" i="1" s="1"/>
  <c r="A532" i="1" s="1"/>
  <c r="B533" i="1" a="1"/>
  <c r="B533" i="1" s="1"/>
  <c r="A533" i="1" s="1"/>
  <c r="B534" i="1" a="1"/>
  <c r="B534" i="1" s="1"/>
  <c r="A534" i="1" s="1"/>
  <c r="B535" i="1" a="1"/>
  <c r="B535" i="1" s="1"/>
  <c r="A535" i="1" s="1"/>
  <c r="B536" i="1" a="1"/>
  <c r="B536" i="1" s="1"/>
  <c r="A536" i="1" s="1"/>
  <c r="B537" i="1" a="1"/>
  <c r="B537" i="1" s="1"/>
  <c r="A537" i="1" s="1"/>
  <c r="B538" i="1" a="1"/>
  <c r="B538" i="1" s="1"/>
  <c r="A538" i="1" s="1"/>
  <c r="B539" i="1" a="1"/>
  <c r="B539" i="1" s="1"/>
  <c r="A539" i="1" s="1"/>
  <c r="B540" i="1" a="1"/>
  <c r="B540" i="1" s="1"/>
  <c r="A540" i="1" s="1"/>
  <c r="B541" i="1" a="1"/>
  <c r="B541" i="1" s="1"/>
  <c r="A541" i="1" s="1"/>
  <c r="B542" i="1" a="1"/>
  <c r="B542" i="1" s="1"/>
  <c r="A542" i="1" s="1"/>
  <c r="B543" i="1" a="1"/>
  <c r="B543" i="1" s="1"/>
  <c r="A543" i="1" s="1"/>
  <c r="B544" i="1" a="1"/>
  <c r="B544" i="1" s="1"/>
  <c r="A544" i="1" s="1"/>
  <c r="B545" i="1" a="1"/>
  <c r="B545" i="1" s="1"/>
  <c r="A545" i="1" s="1"/>
  <c r="B546" i="1" a="1"/>
  <c r="B546" i="1" s="1"/>
  <c r="A546" i="1" s="1"/>
  <c r="B547" i="1" a="1"/>
  <c r="B547" i="1" s="1"/>
  <c r="A547" i="1" s="1"/>
  <c r="B548" i="1" a="1"/>
  <c r="B548" i="1" s="1"/>
  <c r="A548" i="1" s="1"/>
  <c r="B549" i="1" a="1"/>
  <c r="B549" i="1" s="1"/>
  <c r="A549" i="1" s="1"/>
  <c r="B550" i="1" a="1"/>
  <c r="B550" i="1" s="1"/>
  <c r="A550" i="1" s="1"/>
  <c r="B551" i="1" a="1"/>
  <c r="B551" i="1" s="1"/>
  <c r="A551" i="1" s="1"/>
  <c r="B552" i="1" a="1"/>
  <c r="B552" i="1" s="1"/>
  <c r="A552" i="1" s="1"/>
  <c r="B553" i="1" a="1"/>
  <c r="B553" i="1" s="1"/>
  <c r="A553" i="1" s="1"/>
  <c r="B554" i="1" a="1"/>
  <c r="B554" i="1" s="1"/>
  <c r="A554" i="1" s="1"/>
  <c r="B555" i="1" a="1"/>
  <c r="B555" i="1" s="1"/>
  <c r="A555" i="1" s="1"/>
  <c r="B556" i="1" a="1"/>
  <c r="B556" i="1" s="1"/>
  <c r="A556" i="1" s="1"/>
  <c r="B557" i="1" a="1"/>
  <c r="B557" i="1" s="1"/>
  <c r="A557" i="1" s="1"/>
  <c r="B558" i="1" a="1"/>
  <c r="B558" i="1" s="1"/>
  <c r="A558" i="1" s="1"/>
  <c r="B559" i="1" a="1"/>
  <c r="B559" i="1" s="1"/>
  <c r="A559" i="1" s="1"/>
  <c r="B560" i="1" a="1"/>
  <c r="B560" i="1" s="1"/>
  <c r="A560" i="1" s="1"/>
  <c r="B561" i="1" a="1"/>
  <c r="B561" i="1" s="1"/>
  <c r="A561" i="1" s="1"/>
  <c r="B562" i="1" a="1"/>
  <c r="B562" i="1" s="1"/>
  <c r="A562" i="1" s="1"/>
  <c r="B563" i="1" a="1"/>
  <c r="B563" i="1" s="1"/>
  <c r="A563" i="1" s="1"/>
  <c r="B564" i="1" a="1"/>
  <c r="B564" i="1" s="1"/>
  <c r="A564" i="1" s="1"/>
  <c r="B565" i="1" a="1"/>
  <c r="B565" i="1" s="1"/>
  <c r="A565" i="1" s="1"/>
  <c r="B566" i="1" a="1"/>
  <c r="B566" i="1" s="1"/>
  <c r="A566" i="1" s="1"/>
  <c r="B567" i="1" a="1"/>
  <c r="B567" i="1" s="1"/>
  <c r="A567" i="1" s="1"/>
  <c r="B568" i="1" a="1"/>
  <c r="B568" i="1" s="1"/>
  <c r="A568" i="1" s="1"/>
  <c r="B569" i="1" a="1"/>
  <c r="B569" i="1" s="1"/>
  <c r="A569" i="1" s="1"/>
  <c r="B570" i="1" a="1"/>
  <c r="B570" i="1" s="1"/>
  <c r="A570" i="1" s="1"/>
  <c r="B571" i="1" a="1"/>
  <c r="B571" i="1" s="1"/>
  <c r="A571" i="1" s="1"/>
  <c r="B572" i="1" a="1"/>
  <c r="B572" i="1" s="1"/>
  <c r="A572" i="1" s="1"/>
  <c r="B573" i="1" a="1"/>
  <c r="B573" i="1" s="1"/>
  <c r="A573" i="1" s="1"/>
  <c r="B574" i="1" a="1"/>
  <c r="B574" i="1" s="1"/>
  <c r="A574" i="1" s="1"/>
  <c r="B575" i="1" a="1"/>
  <c r="B575" i="1" s="1"/>
  <c r="A575" i="1" s="1"/>
  <c r="B576" i="1" a="1"/>
  <c r="B576" i="1" s="1"/>
  <c r="A576" i="1" s="1"/>
  <c r="B577" i="1" a="1"/>
  <c r="B577" i="1" s="1"/>
  <c r="A577" i="1" s="1"/>
  <c r="B578" i="1" a="1"/>
  <c r="B578" i="1" s="1"/>
  <c r="A578" i="1" s="1"/>
  <c r="B579" i="1" a="1"/>
  <c r="B579" i="1" s="1"/>
  <c r="A579" i="1" s="1"/>
  <c r="B580" i="1" a="1"/>
  <c r="B580" i="1" s="1"/>
  <c r="A580" i="1" s="1"/>
  <c r="B581" i="1" a="1"/>
  <c r="B581" i="1" s="1"/>
  <c r="A581" i="1" s="1"/>
  <c r="B582" i="1" a="1"/>
  <c r="B582" i="1" s="1"/>
  <c r="A582" i="1" s="1"/>
  <c r="B583" i="1" a="1"/>
  <c r="B583" i="1" s="1"/>
  <c r="A583" i="1" s="1"/>
  <c r="B584" i="1" a="1"/>
  <c r="B584" i="1" s="1"/>
  <c r="A584" i="1" s="1"/>
  <c r="B585" i="1" a="1"/>
  <c r="B585" i="1" s="1"/>
  <c r="A585" i="1" s="1"/>
  <c r="B586" i="1" a="1"/>
  <c r="B586" i="1" s="1"/>
  <c r="A586" i="1" s="1"/>
  <c r="B587" i="1" a="1"/>
  <c r="B587" i="1" s="1"/>
  <c r="A587" i="1" s="1"/>
  <c r="B588" i="1" a="1"/>
  <c r="B588" i="1" s="1"/>
  <c r="A588" i="1" s="1"/>
  <c r="B589" i="1" a="1"/>
  <c r="B589" i="1" s="1"/>
  <c r="A589" i="1" s="1"/>
  <c r="B590" i="1" a="1"/>
  <c r="B590" i="1" s="1"/>
  <c r="A590" i="1" s="1"/>
  <c r="B591" i="1" a="1"/>
  <c r="B591" i="1" s="1"/>
  <c r="A591" i="1" s="1"/>
  <c r="B592" i="1" a="1"/>
  <c r="B592" i="1" s="1"/>
  <c r="A592" i="1" s="1"/>
  <c r="B593" i="1" a="1"/>
  <c r="B593" i="1" s="1"/>
  <c r="A593" i="1" s="1"/>
  <c r="B594" i="1" a="1"/>
  <c r="B594" i="1" s="1"/>
  <c r="A594" i="1" s="1"/>
  <c r="B595" i="1" a="1"/>
  <c r="B595" i="1" s="1"/>
  <c r="A595" i="1" s="1"/>
  <c r="B596" i="1" a="1"/>
  <c r="B596" i="1" s="1"/>
  <c r="A596" i="1" s="1"/>
  <c r="B597" i="1" a="1"/>
  <c r="B597" i="1" s="1"/>
  <c r="A597" i="1" s="1"/>
  <c r="B598" i="1" a="1"/>
  <c r="B598" i="1" s="1"/>
  <c r="A598" i="1" s="1"/>
  <c r="B599" i="1" a="1"/>
  <c r="B599" i="1" s="1"/>
  <c r="A599" i="1" s="1"/>
  <c r="B600" i="1" a="1"/>
  <c r="B600" i="1" s="1"/>
  <c r="A600" i="1" s="1"/>
  <c r="B601" i="1" a="1"/>
  <c r="B601" i="1" s="1"/>
  <c r="A601" i="1" s="1"/>
  <c r="B602" i="1" a="1"/>
  <c r="B602" i="1" s="1"/>
  <c r="A602" i="1" s="1"/>
  <c r="B603" i="1" a="1"/>
  <c r="B603" i="1" s="1"/>
  <c r="A603" i="1" s="1"/>
  <c r="B604" i="1" a="1"/>
  <c r="B604" i="1" s="1"/>
  <c r="A604" i="1" s="1"/>
  <c r="B605" i="1" a="1"/>
  <c r="B605" i="1" s="1"/>
  <c r="A605" i="1" s="1"/>
  <c r="B606" i="1" a="1"/>
  <c r="B606" i="1" s="1"/>
  <c r="A606" i="1" s="1"/>
  <c r="B607" i="1" a="1"/>
  <c r="B607" i="1" s="1"/>
  <c r="A607" i="1" s="1"/>
  <c r="B608" i="1" a="1"/>
  <c r="B608" i="1" s="1"/>
  <c r="A608" i="1" s="1"/>
  <c r="B609" i="1" a="1"/>
  <c r="B609" i="1" s="1"/>
  <c r="A609" i="1" s="1"/>
  <c r="B610" i="1" a="1"/>
  <c r="B610" i="1" s="1"/>
  <c r="A610" i="1" s="1"/>
  <c r="B611" i="1" a="1"/>
  <c r="B611" i="1" s="1"/>
  <c r="A611" i="1" s="1"/>
  <c r="B612" i="1" a="1"/>
  <c r="B612" i="1" s="1"/>
  <c r="A612" i="1" s="1"/>
  <c r="B613" i="1" a="1"/>
  <c r="B613" i="1" s="1"/>
  <c r="A613" i="1" s="1"/>
  <c r="B614" i="1" a="1"/>
  <c r="B614" i="1" s="1"/>
  <c r="A614" i="1" s="1"/>
  <c r="B615" i="1" a="1"/>
  <c r="B615" i="1" s="1"/>
  <c r="A615" i="1" s="1"/>
  <c r="B616" i="1" a="1"/>
  <c r="B616" i="1" s="1"/>
  <c r="A616" i="1" s="1"/>
  <c r="B617" i="1" a="1"/>
  <c r="B617" i="1" s="1"/>
  <c r="A617" i="1" s="1"/>
  <c r="B618" i="1" a="1"/>
  <c r="B618" i="1" s="1"/>
  <c r="A618" i="1" s="1"/>
  <c r="B619" i="1" a="1"/>
  <c r="B619" i="1" s="1"/>
  <c r="A619" i="1" s="1"/>
  <c r="B620" i="1" a="1"/>
  <c r="B620" i="1" s="1"/>
  <c r="A620" i="1" s="1"/>
  <c r="B621" i="1" a="1"/>
  <c r="B621" i="1" s="1"/>
  <c r="A621" i="1" s="1"/>
  <c r="B622" i="1" a="1"/>
  <c r="B622" i="1" s="1"/>
  <c r="A622" i="1" s="1"/>
  <c r="B623" i="1" a="1"/>
  <c r="B623" i="1" s="1"/>
  <c r="A623" i="1" s="1"/>
  <c r="B624" i="1" a="1"/>
  <c r="B624" i="1" s="1"/>
  <c r="A624" i="1" s="1"/>
  <c r="B625" i="1" a="1"/>
  <c r="B625" i="1" s="1"/>
  <c r="A625" i="1" s="1"/>
  <c r="B626" i="1" a="1"/>
  <c r="B626" i="1" s="1"/>
  <c r="A626" i="1" s="1"/>
  <c r="B627" i="1" a="1"/>
  <c r="B627" i="1" s="1"/>
  <c r="A627" i="1" s="1"/>
  <c r="B628" i="1" a="1"/>
  <c r="B628" i="1" s="1"/>
  <c r="A628" i="1" s="1"/>
  <c r="B629" i="1" a="1"/>
  <c r="B629" i="1" s="1"/>
  <c r="A629" i="1" s="1"/>
  <c r="B630" i="1" a="1"/>
  <c r="B630" i="1" s="1"/>
  <c r="A630" i="1" s="1"/>
  <c r="B631" i="1" a="1"/>
  <c r="B631" i="1" s="1"/>
  <c r="A631" i="1" s="1"/>
  <c r="B632" i="1" a="1"/>
  <c r="B632" i="1" s="1"/>
  <c r="A632" i="1" s="1"/>
  <c r="B633" i="1" a="1"/>
  <c r="B633" i="1" s="1"/>
  <c r="A633" i="1" s="1"/>
  <c r="B634" i="1" a="1"/>
  <c r="B634" i="1" s="1"/>
  <c r="A634" i="1" s="1"/>
  <c r="B635" i="1" a="1"/>
  <c r="B635" i="1" s="1"/>
  <c r="A635" i="1" s="1"/>
  <c r="B636" i="1" a="1"/>
  <c r="B636" i="1" s="1"/>
  <c r="A636" i="1" s="1"/>
  <c r="B637" i="1" a="1"/>
  <c r="B637" i="1" s="1"/>
  <c r="A637" i="1" s="1"/>
  <c r="B638" i="1" a="1"/>
  <c r="B638" i="1" s="1"/>
  <c r="A638" i="1" s="1"/>
  <c r="B639" i="1" a="1"/>
  <c r="B639" i="1" s="1"/>
  <c r="A639" i="1" s="1"/>
  <c r="B640" i="1" a="1"/>
  <c r="B640" i="1" s="1"/>
  <c r="A640" i="1" s="1"/>
  <c r="B641" i="1" a="1"/>
  <c r="B641" i="1" s="1"/>
  <c r="A641" i="1" s="1"/>
  <c r="B642" i="1" a="1"/>
  <c r="B642" i="1" s="1"/>
  <c r="A642" i="1" s="1"/>
  <c r="B643" i="1" a="1"/>
  <c r="B643" i="1" s="1"/>
  <c r="A643" i="1" s="1"/>
  <c r="B644" i="1" a="1"/>
  <c r="B644" i="1" s="1"/>
  <c r="A644" i="1" s="1"/>
  <c r="B645" i="1" a="1"/>
  <c r="B645" i="1" s="1"/>
  <c r="A645" i="1" s="1"/>
  <c r="B646" i="1" a="1"/>
  <c r="B646" i="1" s="1"/>
  <c r="A646" i="1" s="1"/>
  <c r="B647" i="1" a="1"/>
  <c r="B647" i="1" s="1"/>
  <c r="A647" i="1" s="1"/>
  <c r="B648" i="1" a="1"/>
  <c r="B648" i="1" s="1"/>
  <c r="A648" i="1" s="1"/>
  <c r="B649" i="1" a="1"/>
  <c r="B649" i="1" s="1"/>
  <c r="A649" i="1" s="1"/>
  <c r="B650" i="1" a="1"/>
  <c r="B650" i="1" s="1"/>
  <c r="A650" i="1" s="1"/>
  <c r="B651" i="1" a="1"/>
  <c r="B651" i="1" s="1"/>
  <c r="A651" i="1" s="1"/>
  <c r="B652" i="1" a="1"/>
  <c r="B652" i="1" s="1"/>
  <c r="A652" i="1" s="1"/>
  <c r="B653" i="1" a="1"/>
  <c r="B653" i="1" s="1"/>
  <c r="A653" i="1" s="1"/>
  <c r="B654" i="1" a="1"/>
  <c r="B654" i="1" s="1"/>
  <c r="A654" i="1" s="1"/>
  <c r="B655" i="1" a="1"/>
  <c r="B655" i="1" s="1"/>
  <c r="A655" i="1" s="1"/>
  <c r="B656" i="1" a="1"/>
  <c r="B656" i="1" s="1"/>
  <c r="A656" i="1" s="1"/>
  <c r="B657" i="1" a="1"/>
  <c r="B657" i="1" s="1"/>
  <c r="A657" i="1" s="1"/>
  <c r="B658" i="1" a="1"/>
  <c r="B658" i="1" s="1"/>
  <c r="A658" i="1" s="1"/>
  <c r="B659" i="1" a="1"/>
  <c r="B659" i="1" s="1"/>
  <c r="A659" i="1" s="1"/>
  <c r="B660" i="1" a="1"/>
  <c r="B660" i="1" s="1"/>
  <c r="A660" i="1" s="1"/>
  <c r="B661" i="1" a="1"/>
  <c r="B661" i="1" s="1"/>
  <c r="A661" i="1" s="1"/>
  <c r="B662" i="1" a="1"/>
  <c r="B662" i="1" s="1"/>
  <c r="A662" i="1" s="1"/>
  <c r="B663" i="1" a="1"/>
  <c r="B663" i="1" s="1"/>
  <c r="A663" i="1" s="1"/>
  <c r="B664" i="1" a="1"/>
  <c r="B664" i="1" s="1"/>
  <c r="A664" i="1" s="1"/>
  <c r="B665" i="1" a="1"/>
  <c r="B665" i="1" s="1"/>
  <c r="A665" i="1" s="1"/>
  <c r="B666" i="1" a="1"/>
  <c r="B666" i="1" s="1"/>
  <c r="A666" i="1" s="1"/>
  <c r="B667" i="1" a="1"/>
  <c r="B667" i="1" s="1"/>
  <c r="A667" i="1" s="1"/>
  <c r="B668" i="1" a="1"/>
  <c r="B668" i="1" s="1"/>
  <c r="A668" i="1" s="1"/>
  <c r="B669" i="1" a="1"/>
  <c r="B669" i="1" s="1"/>
  <c r="A669" i="1" s="1"/>
  <c r="B670" i="1" a="1"/>
  <c r="B670" i="1" s="1"/>
  <c r="A670" i="1" s="1"/>
  <c r="B671" i="1" a="1"/>
  <c r="B671" i="1" s="1"/>
  <c r="A671" i="1" s="1"/>
  <c r="B672" i="1" a="1"/>
  <c r="B672" i="1" s="1"/>
  <c r="A672" i="1" s="1"/>
  <c r="B673" i="1" a="1"/>
  <c r="B673" i="1" s="1"/>
  <c r="A673" i="1" s="1"/>
  <c r="B674" i="1" a="1"/>
  <c r="B674" i="1" s="1"/>
  <c r="A674" i="1" s="1"/>
  <c r="B675" i="1" a="1"/>
  <c r="B675" i="1" s="1"/>
  <c r="A675" i="1" s="1"/>
  <c r="B676" i="1" a="1"/>
  <c r="B676" i="1" s="1"/>
  <c r="A676" i="1" s="1"/>
  <c r="B677" i="1" a="1"/>
  <c r="B677" i="1" s="1"/>
  <c r="A677" i="1" s="1"/>
  <c r="B678" i="1" a="1"/>
  <c r="B678" i="1" s="1"/>
  <c r="A678" i="1" s="1"/>
  <c r="B679" i="1" a="1"/>
  <c r="B679" i="1" s="1"/>
  <c r="A679" i="1" s="1"/>
  <c r="B680" i="1" a="1"/>
  <c r="B680" i="1" s="1"/>
  <c r="A680" i="1" s="1"/>
  <c r="B681" i="1" a="1"/>
  <c r="B681" i="1" s="1"/>
  <c r="A681" i="1" s="1"/>
  <c r="B682" i="1" a="1"/>
  <c r="B682" i="1" s="1"/>
  <c r="A682" i="1" s="1"/>
  <c r="B683" i="1" a="1"/>
  <c r="B683" i="1" s="1"/>
  <c r="A683" i="1" s="1"/>
  <c r="B684" i="1" a="1"/>
  <c r="B684" i="1" s="1"/>
  <c r="A684" i="1" s="1"/>
  <c r="B685" i="1" a="1"/>
  <c r="B685" i="1" s="1"/>
  <c r="A685" i="1" s="1"/>
  <c r="B686" i="1" a="1"/>
  <c r="B686" i="1" s="1"/>
  <c r="A686" i="1" s="1"/>
  <c r="B687" i="1" a="1"/>
  <c r="B687" i="1" s="1"/>
  <c r="A687" i="1" s="1"/>
  <c r="B688" i="1" a="1"/>
  <c r="B688" i="1" s="1"/>
  <c r="A688" i="1" s="1"/>
  <c r="B689" i="1" a="1"/>
  <c r="B689" i="1" s="1"/>
  <c r="A689" i="1" s="1"/>
  <c r="B690" i="1" a="1"/>
  <c r="B690" i="1" s="1"/>
  <c r="A690" i="1" s="1"/>
  <c r="B691" i="1" a="1"/>
  <c r="B691" i="1" s="1"/>
  <c r="A691" i="1" s="1"/>
  <c r="B692" i="1" a="1"/>
  <c r="B692" i="1" s="1"/>
  <c r="A692" i="1" s="1"/>
  <c r="B693" i="1" a="1"/>
  <c r="B693" i="1" s="1"/>
  <c r="A693" i="1" s="1"/>
  <c r="B694" i="1" a="1"/>
  <c r="B694" i="1" s="1"/>
  <c r="A694" i="1" s="1"/>
  <c r="B695" i="1" a="1"/>
  <c r="B695" i="1" s="1"/>
  <c r="A695" i="1" s="1"/>
  <c r="B696" i="1" a="1"/>
  <c r="B696" i="1" s="1"/>
  <c r="A696" i="1" s="1"/>
  <c r="B697" i="1" a="1"/>
  <c r="B697" i="1" s="1"/>
  <c r="A697" i="1" s="1"/>
  <c r="B698" i="1" a="1"/>
  <c r="B698" i="1" s="1"/>
  <c r="A698" i="1" s="1"/>
  <c r="B699" i="1" a="1"/>
  <c r="B699" i="1" s="1"/>
  <c r="A699" i="1" s="1"/>
  <c r="B700" i="1" a="1"/>
  <c r="B700" i="1" s="1"/>
  <c r="A700" i="1" s="1"/>
  <c r="B701" i="1" a="1"/>
  <c r="B701" i="1" s="1"/>
  <c r="A701" i="1" s="1"/>
  <c r="B702" i="1" a="1"/>
  <c r="B702" i="1" s="1"/>
  <c r="A702" i="1" s="1"/>
  <c r="B703" i="1" a="1"/>
  <c r="B703" i="1" s="1"/>
  <c r="A703" i="1" s="1"/>
  <c r="B704" i="1" a="1"/>
  <c r="B704" i="1" s="1"/>
  <c r="A704" i="1" s="1"/>
  <c r="B705" i="1" a="1"/>
  <c r="B705" i="1" s="1"/>
  <c r="A705" i="1" s="1"/>
  <c r="B706" i="1" a="1"/>
  <c r="B706" i="1" s="1"/>
  <c r="A706" i="1" s="1"/>
  <c r="B707" i="1" a="1"/>
  <c r="B707" i="1" s="1"/>
  <c r="A707" i="1" s="1"/>
  <c r="B708" i="1" a="1"/>
  <c r="B708" i="1" s="1"/>
  <c r="A708" i="1" s="1"/>
  <c r="B709" i="1" a="1"/>
  <c r="B709" i="1" s="1"/>
  <c r="A709" i="1" s="1"/>
  <c r="B710" i="1" a="1"/>
  <c r="B710" i="1" s="1"/>
  <c r="A710" i="1" s="1"/>
  <c r="B711" i="1" a="1"/>
  <c r="B711" i="1" s="1"/>
  <c r="A711" i="1" s="1"/>
  <c r="B712" i="1" a="1"/>
  <c r="B712" i="1" s="1"/>
  <c r="A712" i="1" s="1"/>
  <c r="B713" i="1" a="1"/>
  <c r="B713" i="1" s="1"/>
  <c r="A713" i="1" s="1"/>
  <c r="B714" i="1" a="1"/>
  <c r="B714" i="1" s="1"/>
  <c r="A714" i="1" s="1"/>
  <c r="B715" i="1" a="1"/>
  <c r="B715" i="1" s="1"/>
  <c r="A715" i="1" s="1"/>
  <c r="B716" i="1" a="1"/>
  <c r="B716" i="1" s="1"/>
  <c r="A716" i="1" s="1"/>
  <c r="B717" i="1" a="1"/>
  <c r="B717" i="1" s="1"/>
  <c r="A717" i="1" s="1"/>
  <c r="B718" i="1" a="1"/>
  <c r="B718" i="1" s="1"/>
  <c r="A718" i="1" s="1"/>
  <c r="B719" i="1" a="1"/>
  <c r="B719" i="1" s="1"/>
  <c r="A719" i="1" s="1"/>
  <c r="B720" i="1" a="1"/>
  <c r="B720" i="1" s="1"/>
  <c r="A720" i="1" s="1"/>
  <c r="B721" i="1" a="1"/>
  <c r="B721" i="1" s="1"/>
  <c r="A721" i="1" s="1"/>
  <c r="B722" i="1" a="1"/>
  <c r="B722" i="1" s="1"/>
  <c r="A722" i="1" s="1"/>
  <c r="B723" i="1" a="1"/>
  <c r="B723" i="1" s="1"/>
  <c r="A723" i="1" s="1"/>
  <c r="B724" i="1" a="1"/>
  <c r="B724" i="1" s="1"/>
  <c r="A724" i="1" s="1"/>
  <c r="B725" i="1" a="1"/>
  <c r="B725" i="1" s="1"/>
  <c r="A725" i="1" s="1"/>
  <c r="B726" i="1" a="1"/>
  <c r="B726" i="1" s="1"/>
  <c r="A726" i="1" s="1"/>
  <c r="B727" i="1" a="1"/>
  <c r="B727" i="1" s="1"/>
  <c r="A727" i="1" s="1"/>
  <c r="B728" i="1" a="1"/>
  <c r="B728" i="1" s="1"/>
  <c r="A728" i="1" s="1"/>
  <c r="B729" i="1" a="1"/>
  <c r="B729" i="1" s="1"/>
  <c r="A729" i="1" s="1"/>
  <c r="B730" i="1" a="1"/>
  <c r="B730" i="1" s="1"/>
  <c r="A730" i="1" s="1"/>
  <c r="B731" i="1" a="1"/>
  <c r="B731" i="1" s="1"/>
  <c r="A731" i="1" s="1"/>
  <c r="B732" i="1" a="1"/>
  <c r="B732" i="1" s="1"/>
  <c r="A732" i="1" s="1"/>
  <c r="B733" i="1" a="1"/>
  <c r="B733" i="1" s="1"/>
  <c r="A733" i="1" s="1"/>
  <c r="B734" i="1" a="1"/>
  <c r="B734" i="1" s="1"/>
  <c r="A734" i="1" s="1"/>
  <c r="B735" i="1" a="1"/>
  <c r="B735" i="1" s="1"/>
  <c r="A735" i="1" s="1"/>
  <c r="B736" i="1" a="1"/>
  <c r="B736" i="1" s="1"/>
  <c r="A736" i="1" s="1"/>
  <c r="B737" i="1" a="1"/>
  <c r="B737" i="1" s="1"/>
  <c r="A737" i="1" s="1"/>
  <c r="B738" i="1" a="1"/>
  <c r="B738" i="1" s="1"/>
  <c r="A738" i="1" s="1"/>
  <c r="B739" i="1" a="1"/>
  <c r="B739" i="1" s="1"/>
  <c r="A739" i="1" s="1"/>
  <c r="B740" i="1" a="1"/>
  <c r="B740" i="1" s="1"/>
  <c r="A740" i="1" s="1"/>
  <c r="B741" i="1" a="1"/>
  <c r="B741" i="1" s="1"/>
  <c r="A741" i="1" s="1"/>
  <c r="B742" i="1" a="1"/>
  <c r="B742" i="1" s="1"/>
  <c r="A742" i="1" s="1"/>
  <c r="B743" i="1" a="1"/>
  <c r="B743" i="1" s="1"/>
  <c r="A743" i="1" s="1"/>
  <c r="B744" i="1" a="1"/>
  <c r="B744" i="1" s="1"/>
  <c r="A744" i="1" s="1"/>
  <c r="B745" i="1" a="1"/>
  <c r="B745" i="1" s="1"/>
  <c r="A745" i="1" s="1"/>
  <c r="B746" i="1" a="1"/>
  <c r="B746" i="1" s="1"/>
  <c r="A746" i="1" s="1"/>
  <c r="B747" i="1" a="1"/>
  <c r="B747" i="1" s="1"/>
  <c r="A747" i="1" s="1"/>
  <c r="B748" i="1" a="1"/>
  <c r="B748" i="1" s="1"/>
  <c r="A748" i="1" s="1"/>
  <c r="B749" i="1" a="1"/>
  <c r="B749" i="1" s="1"/>
  <c r="A749" i="1" s="1"/>
  <c r="B750" i="1" a="1"/>
  <c r="B750" i="1" s="1"/>
  <c r="A750" i="1" s="1"/>
  <c r="B751" i="1" a="1"/>
  <c r="B751" i="1" s="1"/>
  <c r="A751" i="1" s="1"/>
  <c r="B752" i="1" a="1"/>
  <c r="B752" i="1" s="1"/>
  <c r="A752" i="1" s="1"/>
  <c r="B753" i="1" a="1"/>
  <c r="B753" i="1" s="1"/>
  <c r="A753" i="1" s="1"/>
  <c r="B754" i="1" a="1"/>
  <c r="B754" i="1" s="1"/>
  <c r="A754" i="1" s="1"/>
  <c r="B755" i="1" a="1"/>
  <c r="B755" i="1" s="1"/>
  <c r="A755" i="1" s="1"/>
  <c r="B756" i="1" a="1"/>
  <c r="B756" i="1" s="1"/>
  <c r="A756" i="1" s="1"/>
  <c r="B757" i="1" a="1"/>
  <c r="B757" i="1" s="1"/>
  <c r="A757" i="1" s="1"/>
  <c r="B758" i="1" a="1"/>
  <c r="B758" i="1" s="1"/>
  <c r="A758" i="1" s="1"/>
  <c r="B759" i="1" a="1"/>
  <c r="B759" i="1" s="1"/>
  <c r="A759" i="1" s="1"/>
  <c r="B760" i="1" a="1"/>
  <c r="B760" i="1" s="1"/>
  <c r="A760" i="1" s="1"/>
  <c r="B761" i="1" a="1"/>
  <c r="B761" i="1" s="1"/>
  <c r="A761" i="1" s="1"/>
  <c r="B762" i="1" a="1"/>
  <c r="B762" i="1" s="1"/>
  <c r="A762" i="1" s="1"/>
  <c r="B763" i="1" a="1"/>
  <c r="B763" i="1" s="1"/>
  <c r="A763" i="1" s="1"/>
  <c r="B764" i="1" a="1"/>
  <c r="B764" i="1" s="1"/>
  <c r="A764" i="1" s="1"/>
  <c r="B765" i="1" a="1"/>
  <c r="B765" i="1" s="1"/>
  <c r="A765" i="1" s="1"/>
  <c r="B766" i="1" a="1"/>
  <c r="B766" i="1" s="1"/>
  <c r="A766" i="1" s="1"/>
  <c r="B767" i="1" a="1"/>
  <c r="B767" i="1" s="1"/>
  <c r="A767" i="1" s="1"/>
  <c r="B768" i="1" a="1"/>
  <c r="B768" i="1" s="1"/>
  <c r="A768" i="1" s="1"/>
  <c r="B769" i="1" a="1"/>
  <c r="B769" i="1" s="1"/>
  <c r="A769" i="1" s="1"/>
  <c r="B770" i="1" a="1"/>
  <c r="B770" i="1" s="1"/>
  <c r="A770" i="1" s="1"/>
  <c r="B771" i="1" a="1"/>
  <c r="B771" i="1" s="1"/>
  <c r="A771" i="1" s="1"/>
  <c r="B772" i="1" a="1"/>
  <c r="B772" i="1" s="1"/>
  <c r="A772" i="1" s="1"/>
  <c r="B773" i="1" a="1"/>
  <c r="B773" i="1" s="1"/>
  <c r="A773" i="1" s="1"/>
  <c r="B774" i="1" a="1"/>
  <c r="B774" i="1" s="1"/>
  <c r="A774" i="1" s="1"/>
  <c r="B775" i="1" a="1"/>
  <c r="B775" i="1" s="1"/>
  <c r="A775" i="1" s="1"/>
  <c r="B776" i="1" a="1"/>
  <c r="B776" i="1" s="1"/>
  <c r="A776" i="1" s="1"/>
  <c r="B777" i="1" a="1"/>
  <c r="B777" i="1" s="1"/>
  <c r="A777" i="1" s="1"/>
  <c r="B778" i="1" a="1"/>
  <c r="B778" i="1" s="1"/>
  <c r="A778" i="1" s="1"/>
  <c r="B779" i="1" a="1"/>
  <c r="B779" i="1" s="1"/>
  <c r="A779" i="1" s="1"/>
  <c r="B780" i="1" a="1"/>
  <c r="B780" i="1" s="1"/>
  <c r="A780" i="1" s="1"/>
  <c r="B781" i="1" a="1"/>
  <c r="B781" i="1" s="1"/>
  <c r="A781" i="1" s="1"/>
  <c r="B782" i="1" a="1"/>
  <c r="B782" i="1" s="1"/>
  <c r="A782" i="1" s="1"/>
  <c r="B783" i="1" a="1"/>
  <c r="B783" i="1" s="1"/>
  <c r="A783" i="1" s="1"/>
  <c r="B784" i="1" a="1"/>
  <c r="B784" i="1" s="1"/>
  <c r="A784" i="1" s="1"/>
  <c r="B785" i="1" a="1"/>
  <c r="B785" i="1" s="1"/>
  <c r="A785" i="1" s="1"/>
  <c r="B786" i="1" a="1"/>
  <c r="B786" i="1" s="1"/>
  <c r="A786" i="1" s="1"/>
  <c r="B787" i="1" a="1"/>
  <c r="B787" i="1" s="1"/>
  <c r="A787" i="1" s="1"/>
  <c r="B788" i="1" a="1"/>
  <c r="B788" i="1" s="1"/>
  <c r="A788" i="1" s="1"/>
  <c r="B789" i="1" a="1"/>
  <c r="B789" i="1" s="1"/>
  <c r="A789" i="1" s="1"/>
  <c r="B790" i="1" a="1"/>
  <c r="B790" i="1" s="1"/>
  <c r="A790" i="1" s="1"/>
  <c r="B791" i="1" a="1"/>
  <c r="B791" i="1" s="1"/>
  <c r="A791" i="1" s="1"/>
  <c r="B792" i="1" a="1"/>
  <c r="B792" i="1" s="1"/>
  <c r="A792" i="1" s="1"/>
  <c r="B793" i="1" a="1"/>
  <c r="B793" i="1" s="1"/>
  <c r="A793" i="1" s="1"/>
  <c r="B794" i="1" a="1"/>
  <c r="B794" i="1" s="1"/>
  <c r="A794" i="1" s="1"/>
  <c r="B795" i="1" a="1"/>
  <c r="B795" i="1" s="1"/>
  <c r="A795" i="1" s="1"/>
  <c r="B796" i="1" a="1"/>
  <c r="B796" i="1" s="1"/>
  <c r="A796" i="1" s="1"/>
  <c r="B797" i="1" a="1"/>
  <c r="B797" i="1" s="1"/>
  <c r="A797" i="1" s="1"/>
  <c r="B798" i="1" a="1"/>
  <c r="B798" i="1" s="1"/>
  <c r="A798" i="1" s="1"/>
  <c r="B799" i="1" a="1"/>
  <c r="B799" i="1" s="1"/>
  <c r="A799" i="1" s="1"/>
  <c r="B800" i="1" a="1"/>
  <c r="B800" i="1" s="1"/>
  <c r="A800" i="1" s="1"/>
  <c r="B801" i="1" a="1"/>
  <c r="B801" i="1" s="1"/>
  <c r="A801" i="1" s="1"/>
  <c r="B802" i="1" a="1"/>
  <c r="B802" i="1" s="1"/>
  <c r="A802" i="1" s="1"/>
  <c r="B803" i="1" a="1"/>
  <c r="B803" i="1" s="1"/>
  <c r="A803" i="1" s="1"/>
  <c r="B804" i="1" a="1"/>
  <c r="B804" i="1" s="1"/>
  <c r="A804" i="1" s="1"/>
  <c r="B805" i="1" a="1"/>
  <c r="B805" i="1" s="1"/>
  <c r="A805" i="1" s="1"/>
  <c r="B806" i="1" a="1"/>
  <c r="B806" i="1" s="1"/>
  <c r="A806" i="1" s="1"/>
  <c r="B807" i="1" a="1"/>
  <c r="B807" i="1" s="1"/>
  <c r="A807" i="1" s="1"/>
  <c r="B808" i="1" a="1"/>
  <c r="B808" i="1" s="1"/>
  <c r="A808" i="1" s="1"/>
  <c r="B809" i="1" a="1"/>
  <c r="B809" i="1" s="1"/>
  <c r="A809" i="1" s="1"/>
  <c r="B810" i="1" a="1"/>
  <c r="B810" i="1" s="1"/>
  <c r="A810" i="1" s="1"/>
  <c r="B811" i="1" a="1"/>
  <c r="B811" i="1" s="1"/>
  <c r="A811" i="1" s="1"/>
  <c r="B812" i="1" a="1"/>
  <c r="B812" i="1" s="1"/>
  <c r="A812" i="1" s="1"/>
  <c r="B813" i="1" a="1"/>
  <c r="B813" i="1" s="1"/>
  <c r="A813" i="1" s="1"/>
  <c r="B814" i="1" a="1"/>
  <c r="B814" i="1" s="1"/>
  <c r="A814" i="1" s="1"/>
  <c r="B815" i="1" a="1"/>
  <c r="B815" i="1" s="1"/>
  <c r="A815" i="1" s="1"/>
  <c r="B816" i="1" a="1"/>
  <c r="B816" i="1" s="1"/>
  <c r="A816" i="1" s="1"/>
  <c r="B817" i="1" a="1"/>
  <c r="B817" i="1" s="1"/>
  <c r="A817" i="1" s="1"/>
  <c r="B818" i="1" a="1"/>
  <c r="B818" i="1" s="1"/>
  <c r="A818" i="1" s="1"/>
  <c r="B819" i="1" a="1"/>
  <c r="B819" i="1" s="1"/>
  <c r="A819" i="1" s="1"/>
  <c r="B820" i="1" a="1"/>
  <c r="B820" i="1" s="1"/>
  <c r="A820" i="1" s="1"/>
  <c r="B821" i="1" a="1"/>
  <c r="B821" i="1" s="1"/>
  <c r="A821" i="1" s="1"/>
  <c r="B822" i="1" a="1"/>
  <c r="B822" i="1" s="1"/>
  <c r="A822" i="1" s="1"/>
  <c r="B823" i="1" a="1"/>
  <c r="B823" i="1" s="1"/>
  <c r="A823" i="1" s="1"/>
  <c r="B824" i="1" a="1"/>
  <c r="B824" i="1" s="1"/>
  <c r="A824" i="1" s="1"/>
  <c r="B825" i="1" a="1"/>
  <c r="B825" i="1" s="1"/>
  <c r="A825" i="1" s="1"/>
  <c r="B826" i="1" a="1"/>
  <c r="B826" i="1" s="1"/>
  <c r="A826" i="1" s="1"/>
  <c r="B827" i="1" a="1"/>
  <c r="B827" i="1" s="1"/>
  <c r="A827" i="1" s="1"/>
  <c r="B828" i="1" a="1"/>
  <c r="B828" i="1" s="1"/>
  <c r="A828" i="1" s="1"/>
  <c r="B829" i="1" a="1"/>
  <c r="B829" i="1" s="1"/>
  <c r="A829" i="1" s="1"/>
  <c r="B830" i="1" a="1"/>
  <c r="B830" i="1" s="1"/>
  <c r="A830" i="1" s="1"/>
  <c r="B831" i="1" a="1"/>
  <c r="B831" i="1" s="1"/>
  <c r="A831" i="1" s="1"/>
  <c r="B832" i="1" a="1"/>
  <c r="B832" i="1" s="1"/>
  <c r="A832" i="1" s="1"/>
  <c r="B833" i="1" a="1"/>
  <c r="B833" i="1" s="1"/>
  <c r="A833" i="1" s="1"/>
  <c r="B834" i="1" a="1"/>
  <c r="B834" i="1" s="1"/>
  <c r="A834" i="1" s="1"/>
  <c r="B835" i="1" a="1"/>
  <c r="B835" i="1" s="1"/>
  <c r="A835" i="1" s="1"/>
  <c r="B836" i="1" a="1"/>
  <c r="B836" i="1" s="1"/>
  <c r="A836" i="1" s="1"/>
  <c r="B837" i="1" a="1"/>
  <c r="B837" i="1" s="1"/>
  <c r="A837" i="1" s="1"/>
  <c r="B838" i="1" a="1"/>
  <c r="B838" i="1" s="1"/>
  <c r="A838" i="1" s="1"/>
  <c r="B839" i="1" a="1"/>
  <c r="B839" i="1" s="1"/>
  <c r="A839" i="1" s="1"/>
  <c r="B840" i="1" a="1"/>
  <c r="B840" i="1" s="1"/>
  <c r="A840" i="1" s="1"/>
  <c r="B841" i="1" a="1"/>
  <c r="B841" i="1" s="1"/>
  <c r="A841" i="1" s="1"/>
  <c r="B842" i="1" a="1"/>
  <c r="B842" i="1" s="1"/>
  <c r="A842" i="1" s="1"/>
  <c r="B843" i="1" a="1"/>
  <c r="B843" i="1" s="1"/>
  <c r="A843" i="1" s="1"/>
  <c r="B844" i="1" a="1"/>
  <c r="B844" i="1" s="1"/>
  <c r="A844" i="1" s="1"/>
  <c r="B845" i="1" a="1"/>
  <c r="B845" i="1" s="1"/>
  <c r="A845" i="1" s="1"/>
  <c r="B846" i="1" a="1"/>
  <c r="B846" i="1" s="1"/>
  <c r="A846" i="1" s="1"/>
  <c r="B847" i="1" a="1"/>
  <c r="B847" i="1" s="1"/>
  <c r="A847" i="1" s="1"/>
  <c r="B848" i="1" a="1"/>
  <c r="B848" i="1" s="1"/>
  <c r="A848" i="1" s="1"/>
  <c r="B849" i="1" a="1"/>
  <c r="B849" i="1" s="1"/>
  <c r="A849" i="1" s="1"/>
  <c r="B850" i="1" a="1"/>
  <c r="B850" i="1" s="1"/>
  <c r="A850" i="1" s="1"/>
  <c r="B851" i="1" a="1"/>
  <c r="B851" i="1" s="1"/>
  <c r="A851" i="1" s="1"/>
  <c r="B852" i="1" a="1"/>
  <c r="B852" i="1" s="1"/>
  <c r="A852" i="1" s="1"/>
  <c r="B853" i="1" a="1"/>
  <c r="B853" i="1" s="1"/>
  <c r="A853" i="1" s="1"/>
  <c r="B854" i="1" a="1"/>
  <c r="B854" i="1" s="1"/>
  <c r="A854" i="1" s="1"/>
  <c r="B855" i="1" a="1"/>
  <c r="B855" i="1" s="1"/>
  <c r="A855" i="1" s="1"/>
  <c r="B856" i="1" a="1"/>
  <c r="B856" i="1" s="1"/>
  <c r="A856" i="1" s="1"/>
  <c r="B857" i="1" a="1"/>
  <c r="B857" i="1" s="1"/>
  <c r="A857" i="1" s="1"/>
  <c r="B858" i="1" a="1"/>
  <c r="B858" i="1" s="1"/>
  <c r="A858" i="1" s="1"/>
  <c r="B859" i="1" a="1"/>
  <c r="B859" i="1" s="1"/>
  <c r="A859" i="1" s="1"/>
  <c r="B860" i="1" a="1"/>
  <c r="B860" i="1" s="1"/>
  <c r="A860" i="1" s="1"/>
  <c r="B861" i="1" a="1"/>
  <c r="B861" i="1" s="1"/>
  <c r="A861" i="1" s="1"/>
  <c r="B862" i="1" a="1"/>
  <c r="B862" i="1" s="1"/>
  <c r="A862" i="1" s="1"/>
  <c r="B863" i="1" a="1"/>
  <c r="B863" i="1" s="1"/>
  <c r="A863" i="1" s="1"/>
  <c r="B864" i="1" a="1"/>
  <c r="B864" i="1" s="1"/>
  <c r="A864" i="1" s="1"/>
  <c r="B865" i="1" a="1"/>
  <c r="B865" i="1" s="1"/>
  <c r="A865" i="1" s="1"/>
  <c r="B866" i="1" a="1"/>
  <c r="B866" i="1" s="1"/>
  <c r="A866" i="1" s="1"/>
  <c r="B867" i="1" a="1"/>
  <c r="B867" i="1" s="1"/>
  <c r="A867" i="1" s="1"/>
  <c r="B868" i="1" a="1"/>
  <c r="B868" i="1" s="1"/>
  <c r="A868" i="1" s="1"/>
  <c r="B869" i="1" a="1"/>
  <c r="B869" i="1" s="1"/>
  <c r="A869" i="1" s="1"/>
  <c r="B870" i="1" a="1"/>
  <c r="B870" i="1" s="1"/>
  <c r="A870" i="1" s="1"/>
  <c r="B871" i="1" a="1"/>
  <c r="B871" i="1" s="1"/>
  <c r="A871" i="1" s="1"/>
  <c r="B872" i="1" a="1"/>
  <c r="B872" i="1" s="1"/>
  <c r="A872" i="1" s="1"/>
  <c r="B873" i="1" a="1"/>
  <c r="B873" i="1" s="1"/>
  <c r="A873" i="1" s="1"/>
  <c r="B874" i="1" a="1"/>
  <c r="B874" i="1" s="1"/>
  <c r="A874" i="1" s="1"/>
  <c r="B875" i="1" a="1"/>
  <c r="B875" i="1" s="1"/>
  <c r="A875" i="1" s="1"/>
  <c r="B876" i="1" a="1"/>
  <c r="B876" i="1" s="1"/>
  <c r="A876" i="1" s="1"/>
  <c r="B877" i="1" a="1"/>
  <c r="B877" i="1" s="1"/>
  <c r="A877" i="1" s="1"/>
  <c r="B878" i="1" a="1"/>
  <c r="B878" i="1" s="1"/>
  <c r="A878" i="1" s="1"/>
  <c r="B879" i="1" a="1"/>
  <c r="B879" i="1" s="1"/>
  <c r="A879" i="1" s="1"/>
  <c r="B880" i="1" a="1"/>
  <c r="B880" i="1" s="1"/>
  <c r="A880" i="1" s="1"/>
  <c r="B881" i="1" a="1"/>
  <c r="B881" i="1" s="1"/>
  <c r="A881" i="1" s="1"/>
  <c r="B882" i="1" a="1"/>
  <c r="B882" i="1" s="1"/>
  <c r="A882" i="1" s="1"/>
  <c r="B883" i="1" a="1"/>
  <c r="B883" i="1" s="1"/>
  <c r="A883" i="1" s="1"/>
  <c r="B884" i="1" a="1"/>
  <c r="B884" i="1" s="1"/>
  <c r="A884" i="1" s="1"/>
  <c r="B885" i="1" a="1"/>
  <c r="B885" i="1" s="1"/>
  <c r="A885" i="1" s="1"/>
  <c r="B886" i="1" a="1"/>
  <c r="B886" i="1" s="1"/>
  <c r="A886" i="1" s="1"/>
  <c r="B887" i="1" a="1"/>
  <c r="B887" i="1" s="1"/>
  <c r="A887" i="1" s="1"/>
  <c r="B888" i="1" a="1"/>
  <c r="B888" i="1" s="1"/>
  <c r="A888" i="1" s="1"/>
  <c r="B889" i="1" a="1"/>
  <c r="B889" i="1" s="1"/>
  <c r="A889" i="1" s="1"/>
  <c r="B890" i="1" a="1"/>
  <c r="B890" i="1" s="1"/>
  <c r="A890" i="1" s="1"/>
  <c r="B891" i="1" a="1"/>
  <c r="B891" i="1" s="1"/>
  <c r="A891" i="1" s="1"/>
  <c r="B892" i="1" a="1"/>
  <c r="B892" i="1" s="1"/>
  <c r="A892" i="1" s="1"/>
  <c r="B893" i="1" a="1"/>
  <c r="B893" i="1" s="1"/>
  <c r="A893" i="1" s="1"/>
  <c r="B894" i="1" a="1"/>
  <c r="B894" i="1" s="1"/>
  <c r="A894" i="1" s="1"/>
  <c r="B895" i="1" a="1"/>
  <c r="B895" i="1" s="1"/>
  <c r="A895" i="1" s="1"/>
  <c r="B896" i="1" a="1"/>
  <c r="B896" i="1" s="1"/>
  <c r="A896" i="1" s="1"/>
  <c r="B897" i="1" a="1"/>
  <c r="B897" i="1" s="1"/>
  <c r="A897" i="1" s="1"/>
  <c r="B898" i="1" a="1"/>
  <c r="B898" i="1" s="1"/>
  <c r="A898" i="1" s="1"/>
  <c r="B899" i="1" a="1"/>
  <c r="B899" i="1" s="1"/>
  <c r="A899" i="1" s="1"/>
  <c r="B900" i="1" a="1"/>
  <c r="B900" i="1" s="1"/>
  <c r="A900" i="1" s="1"/>
  <c r="B901" i="1" a="1"/>
  <c r="B901" i="1" s="1"/>
  <c r="A901" i="1" s="1"/>
  <c r="B902" i="1" a="1"/>
  <c r="B902" i="1" s="1"/>
  <c r="A902" i="1" s="1"/>
  <c r="B903" i="1" a="1"/>
  <c r="B903" i="1" s="1"/>
  <c r="A903" i="1" s="1"/>
  <c r="B904" i="1" a="1"/>
  <c r="B904" i="1" s="1"/>
  <c r="A904" i="1" s="1"/>
  <c r="B905" i="1" a="1"/>
  <c r="B905" i="1" s="1"/>
  <c r="A905" i="1" s="1"/>
  <c r="B906" i="1" a="1"/>
  <c r="B906" i="1" s="1"/>
  <c r="A906" i="1" s="1"/>
  <c r="B907" i="1" a="1"/>
  <c r="B907" i="1" s="1"/>
  <c r="A907" i="1" s="1"/>
  <c r="B908" i="1" a="1"/>
  <c r="B908" i="1" s="1"/>
  <c r="A908" i="1" s="1"/>
  <c r="B909" i="1" a="1"/>
  <c r="B909" i="1" s="1"/>
  <c r="A909" i="1" s="1"/>
  <c r="B910" i="1" a="1"/>
  <c r="B910" i="1" s="1"/>
  <c r="A910" i="1" s="1"/>
  <c r="B911" i="1" a="1"/>
  <c r="B911" i="1" s="1"/>
  <c r="A911" i="1" s="1"/>
  <c r="B912" i="1" a="1"/>
  <c r="B912" i="1" s="1"/>
  <c r="A912" i="1" s="1"/>
  <c r="B913" i="1" a="1"/>
  <c r="B913" i="1" s="1"/>
  <c r="A913" i="1" s="1"/>
  <c r="B914" i="1" a="1"/>
  <c r="B914" i="1" s="1"/>
  <c r="A914" i="1" s="1"/>
  <c r="B915" i="1" a="1"/>
  <c r="B915" i="1" s="1"/>
  <c r="A915" i="1" s="1"/>
  <c r="B916" i="1" a="1"/>
  <c r="B916" i="1" s="1"/>
  <c r="A916" i="1" s="1"/>
  <c r="B917" i="1" a="1"/>
  <c r="B917" i="1" s="1"/>
  <c r="A917" i="1" s="1"/>
  <c r="B918" i="1" a="1"/>
  <c r="B918" i="1" s="1"/>
  <c r="A918" i="1" s="1"/>
  <c r="B919" i="1" a="1"/>
  <c r="B919" i="1" s="1"/>
  <c r="A919" i="1" s="1"/>
  <c r="B920" i="1" a="1"/>
  <c r="B920" i="1" s="1"/>
  <c r="A920" i="1" s="1"/>
  <c r="B921" i="1" a="1"/>
  <c r="B921" i="1" s="1"/>
  <c r="A921" i="1" s="1"/>
  <c r="B922" i="1" a="1"/>
  <c r="B922" i="1" s="1"/>
  <c r="A922" i="1" s="1"/>
  <c r="B923" i="1" a="1"/>
  <c r="B923" i="1" s="1"/>
  <c r="A923" i="1" s="1"/>
  <c r="B924" i="1" a="1"/>
  <c r="B924" i="1" s="1"/>
  <c r="A924" i="1" s="1"/>
  <c r="B925" i="1" a="1"/>
  <c r="B925" i="1" s="1"/>
  <c r="A925" i="1" s="1"/>
  <c r="B926" i="1" a="1"/>
  <c r="B926" i="1" s="1"/>
  <c r="A926" i="1" s="1"/>
  <c r="B927" i="1" a="1"/>
  <c r="B927" i="1" s="1"/>
  <c r="A927" i="1" s="1"/>
  <c r="B928" i="1" a="1"/>
  <c r="B928" i="1" s="1"/>
  <c r="A928" i="1" s="1"/>
  <c r="B929" i="1" a="1"/>
  <c r="B929" i="1" s="1"/>
  <c r="A929" i="1" s="1"/>
  <c r="B930" i="1" a="1"/>
  <c r="B930" i="1" s="1"/>
  <c r="A930" i="1" s="1"/>
  <c r="B931" i="1" a="1"/>
  <c r="B931" i="1" s="1"/>
  <c r="A931" i="1" s="1"/>
  <c r="B932" i="1" a="1"/>
  <c r="B932" i="1" s="1"/>
  <c r="A932" i="1" s="1"/>
  <c r="B933" i="1" a="1"/>
  <c r="B933" i="1" s="1"/>
  <c r="A933" i="1" s="1"/>
  <c r="B934" i="1" a="1"/>
  <c r="B934" i="1" s="1"/>
  <c r="A934" i="1" s="1"/>
  <c r="B935" i="1" a="1"/>
  <c r="B935" i="1" s="1"/>
  <c r="A935" i="1" s="1"/>
  <c r="B936" i="1" a="1"/>
  <c r="B936" i="1" s="1"/>
  <c r="A936" i="1" s="1"/>
  <c r="B937" i="1" a="1"/>
  <c r="B937" i="1" s="1"/>
  <c r="A937" i="1" s="1"/>
  <c r="B938" i="1" a="1"/>
  <c r="B938" i="1" s="1"/>
  <c r="A938" i="1" s="1"/>
  <c r="B939" i="1" a="1"/>
  <c r="B939" i="1" s="1"/>
  <c r="A939" i="1" s="1"/>
  <c r="B940" i="1" a="1"/>
  <c r="B940" i="1" s="1"/>
  <c r="A940" i="1" s="1"/>
  <c r="B941" i="1" a="1"/>
  <c r="B941" i="1" s="1"/>
  <c r="A941" i="1" s="1"/>
  <c r="B942" i="1" a="1"/>
  <c r="B942" i="1" s="1"/>
  <c r="A942" i="1" s="1"/>
  <c r="B943" i="1" a="1"/>
  <c r="B943" i="1" s="1"/>
  <c r="A943" i="1" s="1"/>
  <c r="B944" i="1" a="1"/>
  <c r="B944" i="1" s="1"/>
  <c r="A944" i="1" s="1"/>
  <c r="B945" i="1" a="1"/>
  <c r="B945" i="1" s="1"/>
  <c r="A945" i="1" s="1"/>
  <c r="B946" i="1" a="1"/>
  <c r="B946" i="1" s="1"/>
  <c r="A946" i="1" s="1"/>
  <c r="B947" i="1" a="1"/>
  <c r="B947" i="1" s="1"/>
  <c r="A947" i="1" s="1"/>
  <c r="B948" i="1" a="1"/>
  <c r="B948" i="1" s="1"/>
  <c r="A948" i="1" s="1"/>
  <c r="B949" i="1" a="1"/>
  <c r="B949" i="1" s="1"/>
  <c r="A949" i="1" s="1"/>
  <c r="B950" i="1" a="1"/>
  <c r="B950" i="1" s="1"/>
  <c r="A950" i="1" s="1"/>
  <c r="B951" i="1" a="1"/>
  <c r="B951" i="1" s="1"/>
  <c r="A951" i="1" s="1"/>
  <c r="B952" i="1" a="1"/>
  <c r="B952" i="1" s="1"/>
  <c r="A952" i="1" s="1"/>
  <c r="B953" i="1" a="1"/>
  <c r="B953" i="1" s="1"/>
  <c r="A953" i="1" s="1"/>
  <c r="B954" i="1" a="1"/>
  <c r="B954" i="1" s="1"/>
  <c r="A954" i="1" s="1"/>
  <c r="B955" i="1" a="1"/>
  <c r="B955" i="1" s="1"/>
  <c r="A955" i="1" s="1"/>
  <c r="B956" i="1" a="1"/>
  <c r="B956" i="1" s="1"/>
  <c r="A956" i="1" s="1"/>
  <c r="B957" i="1" a="1"/>
  <c r="B957" i="1" s="1"/>
  <c r="A957" i="1" s="1"/>
  <c r="B958" i="1" a="1"/>
  <c r="B958" i="1" s="1"/>
  <c r="A958" i="1" s="1"/>
  <c r="B959" i="1" a="1"/>
  <c r="B959" i="1" s="1"/>
  <c r="A959" i="1" s="1"/>
  <c r="B960" i="1" a="1"/>
  <c r="B960" i="1" s="1"/>
  <c r="A960" i="1" s="1"/>
  <c r="B961" i="1" a="1"/>
  <c r="B961" i="1" s="1"/>
  <c r="A961" i="1" s="1"/>
  <c r="B962" i="1" a="1"/>
  <c r="B962" i="1" s="1"/>
  <c r="A962" i="1" s="1"/>
  <c r="B963" i="1" a="1"/>
  <c r="B963" i="1" s="1"/>
  <c r="A963" i="1" s="1"/>
  <c r="B964" i="1" a="1"/>
  <c r="B964" i="1" s="1"/>
  <c r="A964" i="1" s="1"/>
  <c r="B965" i="1" a="1"/>
  <c r="B965" i="1" s="1"/>
  <c r="A965" i="1" s="1"/>
  <c r="B966" i="1" a="1"/>
  <c r="B966" i="1" s="1"/>
  <c r="A966" i="1" s="1"/>
  <c r="B967" i="1" a="1"/>
  <c r="B967" i="1" s="1"/>
  <c r="A967" i="1" s="1"/>
  <c r="B968" i="1" a="1"/>
  <c r="B968" i="1" s="1"/>
  <c r="A968" i="1" s="1"/>
  <c r="B969" i="1" a="1"/>
  <c r="B969" i="1" s="1"/>
  <c r="A969" i="1" s="1"/>
  <c r="B970" i="1" a="1"/>
  <c r="B970" i="1" s="1"/>
  <c r="A970" i="1" s="1"/>
  <c r="B971" i="1" a="1"/>
  <c r="B971" i="1" s="1"/>
  <c r="A971" i="1" s="1"/>
  <c r="B972" i="1" a="1"/>
  <c r="B972" i="1" s="1"/>
  <c r="A972" i="1" s="1"/>
  <c r="B973" i="1" a="1"/>
  <c r="B973" i="1" s="1"/>
  <c r="A973" i="1" s="1"/>
  <c r="B974" i="1" a="1"/>
  <c r="B974" i="1" s="1"/>
  <c r="A974" i="1" s="1"/>
  <c r="B975" i="1" a="1"/>
  <c r="B975" i="1" s="1"/>
  <c r="A975" i="1" s="1"/>
  <c r="B976" i="1" a="1"/>
  <c r="B976" i="1" s="1"/>
  <c r="A976" i="1" s="1"/>
  <c r="B977" i="1" a="1"/>
  <c r="B977" i="1" s="1"/>
  <c r="A977" i="1" s="1"/>
  <c r="B978" i="1" a="1"/>
  <c r="B978" i="1" s="1"/>
  <c r="A978" i="1" s="1"/>
  <c r="B979" i="1" a="1"/>
  <c r="B979" i="1" s="1"/>
  <c r="A979" i="1" s="1"/>
  <c r="B980" i="1" a="1"/>
  <c r="B980" i="1" s="1"/>
  <c r="A980" i="1" s="1"/>
  <c r="B981" i="1" a="1"/>
  <c r="B981" i="1" s="1"/>
  <c r="A981" i="1" s="1"/>
  <c r="B982" i="1" a="1"/>
  <c r="B982" i="1" s="1"/>
  <c r="A982" i="1" s="1"/>
  <c r="B983" i="1" a="1"/>
  <c r="B983" i="1" s="1"/>
  <c r="A983" i="1" s="1"/>
  <c r="B984" i="1" a="1"/>
  <c r="B984" i="1" s="1"/>
  <c r="A984" i="1" s="1"/>
  <c r="B985" i="1" a="1"/>
  <c r="B985" i="1" s="1"/>
  <c r="A985" i="1" s="1"/>
  <c r="B986" i="1" a="1"/>
  <c r="B986" i="1" s="1"/>
  <c r="A986" i="1" s="1"/>
  <c r="B987" i="1" a="1"/>
  <c r="B987" i="1" s="1"/>
  <c r="A987" i="1" s="1"/>
  <c r="B988" i="1" a="1"/>
  <c r="B988" i="1" s="1"/>
  <c r="A988" i="1" s="1"/>
  <c r="B95" i="1" a="1"/>
  <c r="B95" i="1" s="1"/>
  <c r="A95" i="1" s="1"/>
  <c r="B103" i="1" a="1"/>
  <c r="B103" i="1" s="1"/>
  <c r="A103" i="1" s="1"/>
  <c r="B111" i="1" a="1"/>
  <c r="B111" i="1" s="1"/>
  <c r="A111" i="1" s="1"/>
  <c r="B119" i="1" a="1"/>
  <c r="B119" i="1" s="1"/>
  <c r="A119" i="1" s="1"/>
  <c r="B127" i="1" a="1"/>
  <c r="B127" i="1" s="1"/>
  <c r="A127" i="1" s="1"/>
  <c r="B135" i="1" a="1"/>
  <c r="B135" i="1" s="1"/>
  <c r="A135" i="1" s="1"/>
  <c r="B143" i="1" a="1"/>
  <c r="B143" i="1" s="1"/>
  <c r="A143" i="1" s="1"/>
  <c r="B151" i="1" a="1"/>
  <c r="B151" i="1" s="1"/>
  <c r="A151" i="1" s="1"/>
  <c r="B159" i="1" a="1"/>
  <c r="B159" i="1" s="1"/>
  <c r="A159" i="1" s="1"/>
  <c r="B167" i="1" a="1"/>
  <c r="B167" i="1" s="1"/>
  <c r="A167" i="1" s="1"/>
  <c r="B175" i="1" a="1"/>
  <c r="B175" i="1" s="1"/>
  <c r="A175" i="1" s="1"/>
  <c r="B183" i="1" a="1"/>
  <c r="B183" i="1" s="1"/>
  <c r="A183" i="1" s="1"/>
  <c r="B191" i="1" a="1"/>
  <c r="B191" i="1" s="1"/>
  <c r="A191" i="1" s="1"/>
  <c r="B199" i="1" a="1"/>
  <c r="B199" i="1" s="1"/>
  <c r="A199" i="1" s="1"/>
  <c r="B207" i="1" a="1"/>
  <c r="B207" i="1" s="1"/>
  <c r="A207" i="1" s="1"/>
  <c r="B215" i="1" a="1"/>
  <c r="B215" i="1" s="1"/>
  <c r="A215" i="1" s="1"/>
  <c r="B222" i="1" a="1"/>
  <c r="B222" i="1" s="1"/>
  <c r="A222" i="1" s="1"/>
  <c r="B226" i="1" a="1"/>
  <c r="B226" i="1" s="1"/>
  <c r="A226" i="1" s="1"/>
  <c r="B230" i="1" a="1"/>
  <c r="B230" i="1" s="1"/>
  <c r="A230" i="1" s="1"/>
  <c r="B234" i="1" a="1"/>
  <c r="B234" i="1" s="1"/>
  <c r="A234" i="1" s="1"/>
  <c r="B238" i="1" a="1"/>
  <c r="B238" i="1" s="1"/>
  <c r="A238" i="1" s="1"/>
  <c r="B242" i="1" a="1"/>
  <c r="B242" i="1" s="1"/>
  <c r="A242" i="1" s="1"/>
  <c r="B246" i="1" a="1"/>
  <c r="B246" i="1" s="1"/>
  <c r="A246" i="1" s="1"/>
  <c r="B250" i="1" a="1"/>
  <c r="B250" i="1" s="1"/>
  <c r="A250" i="1" s="1"/>
  <c r="B254" i="1" a="1"/>
  <c r="B254" i="1" s="1"/>
  <c r="A254" i="1" s="1"/>
  <c r="B258" i="1" a="1"/>
  <c r="B258" i="1" s="1"/>
  <c r="A258" i="1" s="1"/>
  <c r="B262" i="1" a="1"/>
  <c r="B262" i="1" s="1"/>
  <c r="A262" i="1" s="1"/>
  <c r="B266" i="1" a="1"/>
  <c r="B266" i="1" s="1"/>
  <c r="A266" i="1" s="1"/>
  <c r="B270" i="1" a="1"/>
  <c r="B270" i="1" s="1"/>
  <c r="A270" i="1" s="1"/>
  <c r="B274" i="1" a="1"/>
  <c r="B274" i="1" s="1"/>
  <c r="A274" i="1" s="1"/>
  <c r="B278" i="1" a="1"/>
  <c r="B278" i="1" s="1"/>
  <c r="A278" i="1" s="1"/>
  <c r="B282" i="1" a="1"/>
  <c r="B282" i="1" s="1"/>
  <c r="A282" i="1" s="1"/>
  <c r="B286" i="1" a="1"/>
  <c r="B286" i="1" s="1"/>
  <c r="A286" i="1" s="1"/>
  <c r="B290" i="1" a="1"/>
  <c r="B290" i="1" s="1"/>
  <c r="A290" i="1" s="1"/>
  <c r="B294" i="1" a="1"/>
  <c r="B294" i="1" s="1"/>
  <c r="A294" i="1" s="1"/>
  <c r="B298" i="1" a="1"/>
  <c r="B298" i="1" s="1"/>
  <c r="A298" i="1" s="1"/>
  <c r="B302" i="1" a="1"/>
  <c r="B302" i="1" s="1"/>
  <c r="A302" i="1" s="1"/>
  <c r="B306" i="1" a="1"/>
  <c r="B306" i="1" s="1"/>
  <c r="A306" i="1" s="1"/>
  <c r="B310" i="1" a="1"/>
  <c r="B310" i="1" s="1"/>
  <c r="A310" i="1" s="1"/>
  <c r="B314" i="1" a="1"/>
  <c r="B314" i="1" s="1"/>
  <c r="A314" i="1" s="1"/>
  <c r="B318" i="1" a="1"/>
  <c r="B318" i="1" s="1"/>
  <c r="A318" i="1" s="1"/>
  <c r="B322" i="1" a="1"/>
  <c r="B322" i="1" s="1"/>
  <c r="A322" i="1" s="1"/>
  <c r="B326" i="1" a="1"/>
  <c r="B326" i="1" s="1"/>
  <c r="A326" i="1" s="1"/>
  <c r="B330" i="1" a="1"/>
  <c r="B330" i="1" s="1"/>
  <c r="A330" i="1" s="1"/>
  <c r="B334" i="1" a="1"/>
  <c r="B334" i="1" s="1"/>
  <c r="A334" i="1" s="1"/>
  <c r="B338" i="1" a="1"/>
  <c r="B338" i="1" s="1"/>
  <c r="A338" i="1" s="1"/>
  <c r="B342" i="1" a="1"/>
  <c r="B342" i="1" s="1"/>
  <c r="A342" i="1" s="1"/>
  <c r="B346" i="1" a="1"/>
  <c r="B346" i="1" s="1"/>
  <c r="A346" i="1" s="1"/>
  <c r="B350" i="1" a="1"/>
  <c r="B350" i="1" s="1"/>
  <c r="A350" i="1" s="1"/>
  <c r="B354" i="1" a="1"/>
  <c r="B354" i="1" s="1"/>
  <c r="A354" i="1" s="1"/>
  <c r="B358" i="1" a="1"/>
  <c r="B358" i="1" s="1"/>
  <c r="A358" i="1" s="1"/>
  <c r="B362" i="1" a="1"/>
  <c r="B362" i="1" s="1"/>
  <c r="A362" i="1" s="1"/>
  <c r="B366" i="1" a="1"/>
  <c r="B366" i="1" s="1"/>
  <c r="A366" i="1" s="1"/>
  <c r="B370" i="1" a="1"/>
  <c r="B370" i="1" s="1"/>
  <c r="A370" i="1" s="1"/>
  <c r="B374" i="1" a="1"/>
  <c r="B374" i="1" s="1"/>
  <c r="A374" i="1" s="1"/>
  <c r="B378" i="1" a="1"/>
  <c r="B378" i="1" s="1"/>
  <c r="A378" i="1" s="1"/>
  <c r="B382" i="1" a="1"/>
  <c r="B382" i="1" s="1"/>
  <c r="A382" i="1" s="1"/>
  <c r="B386" i="1" a="1"/>
  <c r="B386" i="1" s="1"/>
  <c r="A386" i="1" s="1"/>
  <c r="B390" i="1" a="1"/>
  <c r="B390" i="1" s="1"/>
  <c r="A390" i="1" s="1"/>
  <c r="B394" i="1" a="1"/>
  <c r="B394" i="1" s="1"/>
  <c r="A394" i="1" s="1"/>
  <c r="B398" i="1" a="1"/>
  <c r="B398" i="1" s="1"/>
  <c r="A398" i="1" s="1"/>
  <c r="B402" i="1" a="1"/>
  <c r="B402" i="1" s="1"/>
  <c r="A402" i="1" s="1"/>
  <c r="B406" i="1" a="1"/>
  <c r="B406" i="1" s="1"/>
  <c r="A406" i="1" s="1"/>
  <c r="B410" i="1" a="1"/>
  <c r="B410" i="1" s="1"/>
  <c r="A410" i="1" s="1"/>
  <c r="B414" i="1" a="1"/>
  <c r="B414" i="1" s="1"/>
  <c r="A414" i="1" s="1"/>
  <c r="B418" i="1" a="1"/>
  <c r="B418" i="1" s="1"/>
  <c r="A418" i="1" s="1"/>
  <c r="B422" i="1" a="1"/>
  <c r="B422" i="1" s="1"/>
  <c r="A422" i="1" s="1"/>
  <c r="B426" i="1" a="1"/>
  <c r="B426" i="1" s="1"/>
  <c r="A426" i="1" s="1"/>
  <c r="B430" i="1" a="1"/>
  <c r="B430" i="1" s="1"/>
  <c r="A430" i="1" s="1"/>
  <c r="B434" i="1" a="1"/>
  <c r="B434" i="1" s="1"/>
  <c r="A434" i="1" s="1"/>
  <c r="B438" i="1" a="1"/>
  <c r="B438" i="1" s="1"/>
  <c r="A438" i="1" s="1"/>
  <c r="B442" i="1" a="1"/>
  <c r="B442" i="1" s="1"/>
  <c r="A442" i="1" s="1"/>
  <c r="B446" i="1" a="1"/>
  <c r="B446" i="1" s="1"/>
  <c r="A446" i="1" s="1"/>
  <c r="B450" i="1" a="1"/>
  <c r="B450" i="1" s="1"/>
  <c r="A450" i="1" s="1"/>
  <c r="B454" i="1" a="1"/>
  <c r="B454" i="1" s="1"/>
  <c r="A454" i="1" s="1"/>
  <c r="B458" i="1" a="1"/>
  <c r="B458" i="1" s="1"/>
  <c r="A458" i="1" s="1"/>
  <c r="B462" i="1" a="1"/>
  <c r="B462" i="1" s="1"/>
  <c r="A462" i="1" s="1"/>
  <c r="B466" i="1" a="1"/>
  <c r="B466" i="1" s="1"/>
  <c r="A466" i="1" s="1"/>
  <c r="B470" i="1" a="1"/>
  <c r="B470" i="1" s="1"/>
  <c r="A470" i="1" s="1"/>
  <c r="B474" i="1" a="1"/>
  <c r="B474" i="1" s="1"/>
  <c r="A474" i="1" s="1"/>
  <c r="B989" i="1" a="1"/>
  <c r="B989" i="1" s="1"/>
  <c r="A989" i="1" s="1"/>
  <c r="B990" i="1" a="1"/>
  <c r="B990" i="1" s="1"/>
  <c r="A990" i="1" s="1"/>
  <c r="B991" i="1" a="1"/>
  <c r="B991" i="1" s="1"/>
  <c r="A991" i="1" s="1"/>
  <c r="B992" i="1" a="1"/>
  <c r="B992" i="1" s="1"/>
  <c r="A992" i="1" s="1"/>
  <c r="B993" i="1" a="1"/>
  <c r="B993" i="1" s="1"/>
  <c r="A993" i="1" s="1"/>
  <c r="B994" i="1" a="1"/>
  <c r="B994" i="1" s="1"/>
  <c r="A994" i="1" s="1"/>
  <c r="B995" i="1" a="1"/>
  <c r="B995" i="1" s="1"/>
  <c r="A995" i="1" s="1"/>
  <c r="B996" i="1" a="1"/>
  <c r="B996" i="1" s="1"/>
  <c r="A996" i="1" s="1"/>
  <c r="B997" i="1" a="1"/>
  <c r="B997" i="1" s="1"/>
  <c r="A997" i="1" s="1"/>
  <c r="B998" i="1" a="1"/>
  <c r="B998" i="1" s="1"/>
  <c r="A998" i="1" s="1"/>
  <c r="B999" i="1" a="1"/>
  <c r="B999" i="1" s="1"/>
  <c r="A999" i="1" s="1"/>
  <c r="B1000" i="1" a="1"/>
  <c r="B1000" i="1" s="1"/>
  <c r="A1000" i="1" s="1"/>
  <c r="B1001" i="1" a="1"/>
  <c r="B1001" i="1" s="1"/>
  <c r="A1001" i="1" s="1"/>
  <c r="B1002" i="1" a="1"/>
  <c r="B1002" i="1" s="1"/>
  <c r="A1002" i="1" s="1"/>
  <c r="B1003" i="1" a="1"/>
  <c r="B1003" i="1" s="1"/>
  <c r="A1003" i="1" s="1"/>
  <c r="B1004" i="1" a="1"/>
  <c r="B1004" i="1" s="1"/>
  <c r="A1004" i="1" s="1"/>
  <c r="B1005" i="1" a="1"/>
  <c r="B1005" i="1" s="1"/>
  <c r="A1005" i="1" s="1"/>
  <c r="B1006" i="1" a="1"/>
  <c r="B1006" i="1" s="1"/>
  <c r="A1006" i="1" s="1"/>
  <c r="B1007" i="1" a="1"/>
  <c r="B1007" i="1" s="1"/>
  <c r="A1007" i="1" s="1"/>
  <c r="B1008" i="1" a="1"/>
  <c r="B1008" i="1" s="1"/>
  <c r="A1008" i="1" s="1"/>
  <c r="B1009" i="1" a="1"/>
  <c r="B1009" i="1" s="1"/>
  <c r="A1009" i="1" s="1"/>
  <c r="B1010" i="1" a="1"/>
  <c r="B1010" i="1" s="1"/>
  <c r="A1010" i="1" s="1"/>
  <c r="B1011" i="1" a="1"/>
  <c r="B1011" i="1" s="1"/>
  <c r="A1011" i="1" s="1"/>
  <c r="B1012" i="1" a="1"/>
  <c r="B1012" i="1" s="1"/>
  <c r="A1012" i="1" s="1"/>
  <c r="B1013" i="1" a="1"/>
  <c r="B1013" i="1" s="1"/>
  <c r="A1013" i="1" s="1"/>
  <c r="B1014" i="1" a="1"/>
  <c r="B1014" i="1" s="1"/>
  <c r="A1014" i="1" s="1"/>
  <c r="B1015" i="1" a="1"/>
  <c r="B1015" i="1" s="1"/>
  <c r="A1015" i="1" s="1"/>
  <c r="B1016" i="1" a="1"/>
  <c r="B1016" i="1" s="1"/>
  <c r="A1016" i="1" s="1"/>
  <c r="B1017" i="1" a="1"/>
  <c r="B1017" i="1" s="1"/>
  <c r="A1017" i="1" s="1"/>
  <c r="B1018" i="1" a="1"/>
  <c r="B1018" i="1" s="1"/>
  <c r="A1018" i="1" s="1"/>
  <c r="B1019" i="1" a="1"/>
  <c r="B1019" i="1" s="1"/>
  <c r="A1019" i="1" s="1"/>
  <c r="B1020" i="1" a="1"/>
  <c r="B1020" i="1" s="1"/>
  <c r="A1020" i="1" s="1"/>
  <c r="B1021" i="1" a="1"/>
  <c r="B1021" i="1" s="1"/>
  <c r="A1021" i="1" s="1"/>
  <c r="B1022" i="1" a="1"/>
  <c r="B1022" i="1" s="1"/>
  <c r="A1022" i="1" s="1"/>
  <c r="B1023" i="1" a="1"/>
  <c r="B1023" i="1" s="1"/>
  <c r="A1023" i="1" s="1"/>
  <c r="B1024" i="1" a="1"/>
  <c r="B1024" i="1" s="1"/>
  <c r="A1024" i="1" s="1"/>
  <c r="B1025" i="1" a="1"/>
  <c r="B1025" i="1" s="1"/>
  <c r="A1025" i="1" s="1"/>
  <c r="B1026" i="1" a="1"/>
  <c r="B1026" i="1" s="1"/>
  <c r="A1026" i="1" s="1"/>
  <c r="B1027" i="1" a="1"/>
  <c r="B1027" i="1" s="1"/>
  <c r="A1027" i="1" s="1"/>
  <c r="B1028" i="1" a="1"/>
  <c r="B1028" i="1" s="1"/>
  <c r="A1028" i="1" s="1"/>
  <c r="B1029" i="1" a="1"/>
  <c r="B1029" i="1" s="1"/>
  <c r="A1029" i="1" s="1"/>
  <c r="B1030" i="1" a="1"/>
  <c r="B1030" i="1" s="1"/>
  <c r="A1030" i="1" s="1"/>
  <c r="B1031" i="1" a="1"/>
  <c r="B1031" i="1" s="1"/>
  <c r="A1031" i="1" s="1"/>
  <c r="B1032" i="1" a="1"/>
  <c r="B1032" i="1" s="1"/>
  <c r="A1032" i="1" s="1"/>
  <c r="B1033" i="1" a="1"/>
  <c r="B1033" i="1" s="1"/>
  <c r="A1033" i="1" s="1"/>
  <c r="B1034" i="1" a="1"/>
  <c r="B1034" i="1" s="1"/>
  <c r="A1034" i="1" s="1"/>
  <c r="B1035" i="1" a="1"/>
  <c r="B1035" i="1" s="1"/>
  <c r="A1035" i="1" s="1"/>
  <c r="B1036" i="1" a="1"/>
  <c r="B1036" i="1" s="1"/>
  <c r="A1036" i="1" s="1"/>
  <c r="B1037" i="1" a="1"/>
  <c r="B1037" i="1" s="1"/>
  <c r="A1037" i="1" s="1"/>
  <c r="B1038" i="1" a="1"/>
  <c r="B1038" i="1" s="1"/>
  <c r="A1038" i="1" s="1"/>
  <c r="B1039" i="1" a="1"/>
  <c r="B1039" i="1" s="1"/>
  <c r="A1039" i="1" s="1"/>
  <c r="B1040" i="1" a="1"/>
  <c r="B1040" i="1" s="1"/>
  <c r="A1040" i="1" s="1"/>
  <c r="B1041" i="1" a="1"/>
  <c r="B1041" i="1" s="1"/>
  <c r="A1041" i="1" s="1"/>
  <c r="B1042" i="1" a="1"/>
  <c r="B1042" i="1" s="1"/>
  <c r="A1042" i="1" s="1"/>
  <c r="B1043" i="1" a="1"/>
  <c r="B1043" i="1" s="1"/>
  <c r="A1043" i="1" s="1"/>
  <c r="B1044" i="1" a="1"/>
  <c r="B1044" i="1" s="1"/>
  <c r="A1044" i="1" s="1"/>
  <c r="B1045" i="1" a="1"/>
  <c r="B1045" i="1" s="1"/>
  <c r="A1045" i="1" s="1"/>
  <c r="B1046" i="1" a="1"/>
  <c r="B1046" i="1" s="1"/>
  <c r="A1046" i="1" s="1"/>
  <c r="B1047" i="1" a="1"/>
  <c r="B1047" i="1" s="1"/>
  <c r="A1047" i="1" s="1"/>
  <c r="B1048" i="1" a="1"/>
  <c r="B1048" i="1" s="1"/>
  <c r="A1048" i="1" s="1"/>
  <c r="B1049" i="1" a="1"/>
  <c r="B1049" i="1" s="1"/>
  <c r="A1049" i="1" s="1"/>
  <c r="B1050" i="1" a="1"/>
  <c r="B1050" i="1" s="1"/>
  <c r="A1050" i="1" s="1"/>
  <c r="B1051" i="1" a="1"/>
  <c r="B1051" i="1" s="1"/>
  <c r="A1051" i="1" s="1"/>
  <c r="B1052" i="1" a="1"/>
  <c r="B1052" i="1" s="1"/>
  <c r="A1052" i="1" s="1"/>
  <c r="B1053" i="1" a="1"/>
  <c r="B1053" i="1" s="1"/>
  <c r="A1053" i="1" s="1"/>
  <c r="B1054" i="1" a="1"/>
  <c r="B1054" i="1" s="1"/>
  <c r="A1054" i="1" s="1"/>
  <c r="B1055" i="1" a="1"/>
  <c r="B1055" i="1" s="1"/>
  <c r="A1055" i="1" s="1"/>
  <c r="B1056" i="1" a="1"/>
  <c r="B1056" i="1" s="1"/>
  <c r="A1056" i="1" s="1"/>
  <c r="B1057" i="1" a="1"/>
  <c r="B1057" i="1" s="1"/>
  <c r="A1057" i="1" s="1"/>
  <c r="B1058" i="1" a="1"/>
  <c r="B1058" i="1" s="1"/>
  <c r="A1058" i="1" s="1"/>
  <c r="B1059" i="1" a="1"/>
  <c r="B1059" i="1" s="1"/>
  <c r="A1059" i="1" s="1"/>
  <c r="B1060" i="1" a="1"/>
  <c r="B1060" i="1" s="1"/>
  <c r="A1060" i="1" s="1"/>
  <c r="B1061" i="1" a="1"/>
  <c r="B1061" i="1" s="1"/>
  <c r="A1061" i="1" s="1"/>
  <c r="B1062" i="1" a="1"/>
  <c r="B1062" i="1" s="1"/>
  <c r="A1062" i="1" s="1"/>
  <c r="B1063" i="1" a="1"/>
  <c r="B1063" i="1" s="1"/>
  <c r="A1063" i="1" s="1"/>
  <c r="B1064" i="1" a="1"/>
  <c r="B1064" i="1" s="1"/>
  <c r="A1064" i="1" s="1"/>
  <c r="B1065" i="1" a="1"/>
  <c r="B1065" i="1" s="1"/>
  <c r="A1065" i="1" s="1"/>
  <c r="B1066" i="1" a="1"/>
  <c r="B1066" i="1" s="1"/>
  <c r="A1066" i="1" s="1"/>
  <c r="B1067" i="1" a="1"/>
  <c r="B1067" i="1" s="1"/>
  <c r="A1067" i="1" s="1"/>
  <c r="B1068" i="1" a="1"/>
  <c r="B1068" i="1" s="1"/>
  <c r="A1068" i="1" s="1"/>
  <c r="B1069" i="1" a="1"/>
  <c r="B1069" i="1" s="1"/>
  <c r="A1069" i="1" s="1"/>
  <c r="B1070" i="1" a="1"/>
  <c r="B1070" i="1" s="1"/>
  <c r="A1070" i="1" s="1"/>
  <c r="B1071" i="1" a="1"/>
  <c r="B1071" i="1" s="1"/>
  <c r="A1071" i="1" s="1"/>
  <c r="B1072" i="1" a="1"/>
  <c r="B1072" i="1" s="1"/>
  <c r="A1072" i="1" s="1"/>
  <c r="B1073" i="1" a="1"/>
  <c r="B1073" i="1" s="1"/>
  <c r="A1073" i="1" s="1"/>
  <c r="B1074" i="1" a="1"/>
  <c r="B1074" i="1" s="1"/>
  <c r="A1074" i="1" s="1"/>
  <c r="B1075" i="1" a="1"/>
  <c r="B1075" i="1" s="1"/>
  <c r="A1075" i="1" s="1"/>
  <c r="B1076" i="1" a="1"/>
  <c r="B1076" i="1" s="1"/>
  <c r="A1076" i="1" s="1"/>
  <c r="B1077" i="1" a="1"/>
  <c r="B1077" i="1" s="1"/>
  <c r="A1077" i="1" s="1"/>
  <c r="B1078" i="1" a="1"/>
  <c r="B1078" i="1" s="1"/>
  <c r="A1078" i="1" s="1"/>
  <c r="B1079" i="1" a="1"/>
  <c r="B1079" i="1" s="1"/>
  <c r="A1079" i="1" s="1"/>
  <c r="B1080" i="1" a="1"/>
  <c r="B1080" i="1" s="1"/>
  <c r="A1080" i="1" s="1"/>
  <c r="B1081" i="1" a="1"/>
  <c r="B1081" i="1" s="1"/>
  <c r="A1081" i="1" s="1"/>
  <c r="B1082" i="1" a="1"/>
  <c r="B1082" i="1" s="1"/>
  <c r="A1082" i="1" s="1"/>
  <c r="B1083" i="1" a="1"/>
  <c r="B1083" i="1" s="1"/>
  <c r="A1083" i="1" s="1"/>
  <c r="B1084" i="1" a="1"/>
  <c r="B1084" i="1" s="1"/>
  <c r="A1084" i="1" s="1"/>
  <c r="B1085" i="1" a="1"/>
  <c r="B1085" i="1" s="1"/>
  <c r="A1085" i="1" s="1"/>
  <c r="B1086" i="1" a="1"/>
  <c r="B1086" i="1" s="1"/>
  <c r="A1086" i="1" s="1"/>
  <c r="B1087" i="1" a="1"/>
  <c r="B1087" i="1" s="1"/>
  <c r="A1087" i="1" s="1"/>
  <c r="B1088" i="1" a="1"/>
  <c r="B1088" i="1" s="1"/>
  <c r="A1088" i="1" s="1"/>
  <c r="B1089" i="1" a="1"/>
  <c r="B1089" i="1" s="1"/>
  <c r="A1089" i="1" s="1"/>
  <c r="B1090" i="1" a="1"/>
  <c r="B1090" i="1" s="1"/>
  <c r="A1090" i="1" s="1"/>
  <c r="B1091" i="1" a="1"/>
  <c r="B1091" i="1" s="1"/>
  <c r="A1091" i="1" s="1"/>
  <c r="B1092" i="1" a="1"/>
  <c r="B1092" i="1" s="1"/>
  <c r="A1092" i="1" s="1"/>
  <c r="B1093" i="1" a="1"/>
  <c r="B1093" i="1" s="1"/>
  <c r="A1093" i="1" s="1"/>
  <c r="B1094" i="1" a="1"/>
  <c r="B1094" i="1" s="1"/>
  <c r="A1094" i="1" s="1"/>
  <c r="B1095" i="1" a="1"/>
  <c r="B1095" i="1" s="1"/>
  <c r="A1095" i="1" s="1"/>
  <c r="B1096" i="1" a="1"/>
  <c r="B1096" i="1" s="1"/>
  <c r="A1096" i="1" s="1"/>
  <c r="B1097" i="1" a="1"/>
  <c r="B1097" i="1" s="1"/>
  <c r="A1097" i="1" s="1"/>
  <c r="B1098" i="1" a="1"/>
  <c r="B1098" i="1" s="1"/>
  <c r="A1098" i="1" s="1"/>
  <c r="B1099" i="1" a="1"/>
  <c r="B1099" i="1" s="1"/>
  <c r="A1099" i="1" s="1"/>
  <c r="B1100" i="1" a="1"/>
  <c r="B1100" i="1" s="1"/>
  <c r="A1100" i="1" s="1"/>
  <c r="B1101" i="1" a="1"/>
  <c r="B1101" i="1" s="1"/>
  <c r="A1101" i="1" s="1"/>
  <c r="B1102" i="1" a="1"/>
  <c r="B1102" i="1" s="1"/>
  <c r="A1102" i="1" s="1"/>
  <c r="B1103" i="1" a="1"/>
  <c r="B1103" i="1" s="1"/>
  <c r="A1103" i="1" s="1"/>
  <c r="B1104" i="1" a="1"/>
  <c r="B1104" i="1" s="1"/>
  <c r="A1104" i="1" s="1"/>
  <c r="B1105" i="1" a="1"/>
  <c r="B1105" i="1" s="1"/>
  <c r="A1105" i="1" s="1"/>
  <c r="B1106" i="1" a="1"/>
  <c r="B1106" i="1" s="1"/>
  <c r="A1106" i="1" s="1"/>
  <c r="B1107" i="1" a="1"/>
  <c r="B1107" i="1" s="1"/>
  <c r="A1107" i="1" s="1"/>
  <c r="B1108" i="1" a="1"/>
  <c r="B1108" i="1" s="1"/>
  <c r="A1108" i="1" s="1"/>
  <c r="B1109" i="1" a="1"/>
  <c r="B1109" i="1" s="1"/>
  <c r="A1109" i="1" s="1"/>
  <c r="B1110" i="1" a="1"/>
  <c r="B1110" i="1" s="1"/>
  <c r="A1110" i="1" s="1"/>
  <c r="B1111" i="1" a="1"/>
  <c r="B1111" i="1" s="1"/>
  <c r="A1111" i="1" s="1"/>
  <c r="B1112" i="1" a="1"/>
  <c r="B1112" i="1" s="1"/>
  <c r="A1112" i="1" s="1"/>
  <c r="B1113" i="1" a="1"/>
  <c r="B1113" i="1" s="1"/>
  <c r="A1113" i="1" s="1"/>
  <c r="B1114" i="1" a="1"/>
  <c r="B1114" i="1" s="1"/>
  <c r="A1114" i="1" s="1"/>
  <c r="B1115" i="1" a="1"/>
  <c r="B1115" i="1" s="1"/>
  <c r="A1115" i="1" s="1"/>
  <c r="B1116" i="1" a="1"/>
  <c r="B1116" i="1" s="1"/>
  <c r="A1116" i="1" s="1"/>
  <c r="B1117" i="1" a="1"/>
  <c r="B1117" i="1" s="1"/>
  <c r="A1117" i="1" s="1"/>
  <c r="B1118" i="1" a="1"/>
  <c r="B1118" i="1" s="1"/>
  <c r="A1118" i="1" s="1"/>
  <c r="B1119" i="1" a="1"/>
  <c r="B1119" i="1" s="1"/>
  <c r="A1119" i="1" s="1"/>
  <c r="B1120" i="1" a="1"/>
  <c r="B1120" i="1" s="1"/>
  <c r="A1120" i="1" s="1"/>
  <c r="B1121" i="1" a="1"/>
  <c r="B1121" i="1" s="1"/>
  <c r="A1121" i="1" s="1"/>
  <c r="B1122" i="1" a="1"/>
  <c r="B1122" i="1" s="1"/>
  <c r="A1122" i="1" s="1"/>
  <c r="B1123" i="1" a="1"/>
  <c r="B1123" i="1" s="1"/>
  <c r="A1123" i="1" s="1"/>
  <c r="B1124" i="1" a="1"/>
  <c r="B1124" i="1" s="1"/>
  <c r="A1124" i="1" s="1"/>
  <c r="B1125" i="1" a="1"/>
  <c r="B1125" i="1" s="1"/>
  <c r="A1125" i="1" s="1"/>
  <c r="B1126" i="1" a="1"/>
  <c r="B1126" i="1" s="1"/>
  <c r="A1126" i="1" s="1"/>
  <c r="B1127" i="1" a="1"/>
  <c r="B1127" i="1" s="1"/>
  <c r="A1127" i="1" s="1"/>
  <c r="B1128" i="1" a="1"/>
  <c r="B1128" i="1" s="1"/>
  <c r="A1128" i="1" s="1"/>
  <c r="B1129" i="1" a="1"/>
  <c r="B1129" i="1" s="1"/>
  <c r="A1129" i="1" s="1"/>
  <c r="B1130" i="1" a="1"/>
  <c r="B1130" i="1" s="1"/>
  <c r="A1130" i="1" s="1"/>
  <c r="B1131" i="1" a="1"/>
  <c r="B1131" i="1" s="1"/>
  <c r="A1131" i="1" s="1"/>
  <c r="B1132" i="1" a="1"/>
  <c r="B1132" i="1" s="1"/>
  <c r="A1132" i="1" s="1"/>
  <c r="B1133" i="1" a="1"/>
  <c r="B1133" i="1" s="1"/>
  <c r="A1133" i="1" s="1"/>
  <c r="B1134" i="1" a="1"/>
  <c r="B1134" i="1" s="1"/>
  <c r="A1134" i="1" s="1"/>
  <c r="B1135" i="1" a="1"/>
  <c r="B1135" i="1" s="1"/>
  <c r="A1135" i="1" s="1"/>
  <c r="B1136" i="1" a="1"/>
  <c r="B1136" i="1" s="1"/>
  <c r="A1136" i="1" s="1"/>
  <c r="B1137" i="1" a="1"/>
  <c r="B1137" i="1" s="1"/>
  <c r="A1137" i="1" s="1"/>
  <c r="B1138" i="1" a="1"/>
  <c r="B1138" i="1" s="1"/>
  <c r="A1138" i="1" s="1"/>
  <c r="B1139" i="1" a="1"/>
  <c r="B1139" i="1" s="1"/>
  <c r="A1139" i="1" s="1"/>
  <c r="B1140" i="1" a="1"/>
  <c r="B1140" i="1" s="1"/>
  <c r="A1140" i="1" s="1"/>
  <c r="B1141" i="1" a="1"/>
  <c r="B1141" i="1" s="1"/>
  <c r="A1141" i="1" s="1"/>
  <c r="B1142" i="1" a="1"/>
  <c r="B1142" i="1" s="1"/>
  <c r="A1142" i="1" s="1"/>
  <c r="B1143" i="1" a="1"/>
  <c r="B1143" i="1" s="1"/>
  <c r="A1143" i="1" s="1"/>
  <c r="B1144" i="1" a="1"/>
  <c r="B1144" i="1" s="1"/>
  <c r="A1144" i="1" s="1"/>
  <c r="B1145" i="1" a="1"/>
  <c r="B1145" i="1" s="1"/>
  <c r="A1145" i="1" s="1"/>
  <c r="B1146" i="1" a="1"/>
  <c r="B1146" i="1" s="1"/>
  <c r="A1146" i="1" s="1"/>
  <c r="B1147" i="1" a="1"/>
  <c r="B1147" i="1" s="1"/>
  <c r="A1147" i="1" s="1"/>
  <c r="B1148" i="1" a="1"/>
  <c r="B1148" i="1" s="1"/>
  <c r="A1148" i="1" s="1"/>
  <c r="B1149" i="1" a="1"/>
  <c r="B1149" i="1" s="1"/>
  <c r="A1149" i="1" s="1"/>
  <c r="B1150" i="1" a="1"/>
  <c r="B1150" i="1" s="1"/>
  <c r="A1150" i="1" s="1"/>
  <c r="B1151" i="1" a="1"/>
  <c r="B1151" i="1" s="1"/>
  <c r="A1151" i="1" s="1"/>
  <c r="B1152" i="1" a="1"/>
  <c r="B1152" i="1" s="1"/>
  <c r="A1152" i="1" s="1"/>
  <c r="B1153" i="1" a="1"/>
  <c r="B1153" i="1" s="1"/>
  <c r="A1153" i="1" s="1"/>
  <c r="B1154" i="1" a="1"/>
  <c r="B1154" i="1" s="1"/>
  <c r="A1154" i="1" s="1"/>
  <c r="B1155" i="1" a="1"/>
  <c r="B1155" i="1" s="1"/>
  <c r="A1155" i="1" s="1"/>
  <c r="B1156" i="1" a="1"/>
  <c r="B1156" i="1" s="1"/>
  <c r="A1156" i="1" s="1"/>
  <c r="B1157" i="1" a="1"/>
  <c r="B1157" i="1" s="1"/>
  <c r="A1157" i="1" s="1"/>
  <c r="B1158" i="1" a="1"/>
  <c r="B1158" i="1" s="1"/>
  <c r="A1158" i="1" s="1"/>
  <c r="B1159" i="1" a="1"/>
  <c r="B1159" i="1" s="1"/>
  <c r="A1159" i="1" s="1"/>
  <c r="B1160" i="1" a="1"/>
  <c r="B1160" i="1" s="1"/>
  <c r="A1160" i="1" s="1"/>
  <c r="B1161" i="1" a="1"/>
  <c r="B1161" i="1" s="1"/>
  <c r="A1161" i="1" s="1"/>
  <c r="B1162" i="1" a="1"/>
  <c r="B1162" i="1" s="1"/>
  <c r="A1162" i="1" s="1"/>
  <c r="B1163" i="1" a="1"/>
  <c r="B1163" i="1" s="1"/>
  <c r="A1163" i="1" s="1"/>
  <c r="B1164" i="1" a="1"/>
  <c r="B1164" i="1" s="1"/>
  <c r="A1164" i="1" s="1"/>
  <c r="B1165" i="1" a="1"/>
  <c r="B1165" i="1" s="1"/>
  <c r="A1165" i="1" s="1"/>
  <c r="B1166" i="1" a="1"/>
  <c r="B1166" i="1" s="1"/>
  <c r="A1166" i="1" s="1"/>
  <c r="B1167" i="1" a="1"/>
  <c r="B1167" i="1" s="1"/>
  <c r="A1167" i="1" s="1"/>
  <c r="B1168" i="1" a="1"/>
  <c r="B1168" i="1" s="1"/>
  <c r="A1168" i="1" s="1"/>
  <c r="B1169" i="1" a="1"/>
  <c r="B1169" i="1" s="1"/>
  <c r="A1169" i="1" s="1"/>
  <c r="B1170" i="1" a="1"/>
  <c r="B1170" i="1" s="1"/>
  <c r="A1170" i="1" s="1"/>
  <c r="B1171" i="1" a="1"/>
  <c r="B1171" i="1" s="1"/>
  <c r="A1171" i="1" s="1"/>
  <c r="B1172" i="1" a="1"/>
  <c r="B1172" i="1" s="1"/>
  <c r="A1172" i="1" s="1"/>
  <c r="B1173" i="1" a="1"/>
  <c r="B1173" i="1" s="1"/>
  <c r="A1173" i="1" s="1"/>
  <c r="B1174" i="1" a="1"/>
  <c r="B1174" i="1" s="1"/>
  <c r="A1174" i="1" s="1"/>
  <c r="B1175" i="1" a="1"/>
  <c r="B1175" i="1" s="1"/>
  <c r="A1175" i="1" s="1"/>
  <c r="B1176" i="1" a="1"/>
  <c r="B1176" i="1" s="1"/>
  <c r="A1176" i="1" s="1"/>
  <c r="B1177" i="1" a="1"/>
  <c r="B1177" i="1" s="1"/>
  <c r="A1177" i="1" s="1"/>
  <c r="B1178" i="1" a="1"/>
  <c r="B1178" i="1" s="1"/>
  <c r="A1178" i="1" s="1"/>
  <c r="B1179" i="1" a="1"/>
  <c r="B1179" i="1" s="1"/>
  <c r="A1179" i="1" s="1"/>
  <c r="B1180" i="1" a="1"/>
  <c r="B1180" i="1" s="1"/>
  <c r="A1180" i="1" s="1"/>
  <c r="B1181" i="1" a="1"/>
  <c r="B1181" i="1" s="1"/>
  <c r="A1181" i="1" s="1"/>
  <c r="B1182" i="1" a="1"/>
  <c r="B1182" i="1" s="1"/>
  <c r="A1182" i="1" s="1"/>
  <c r="B1183" i="1" a="1"/>
  <c r="B1183" i="1" s="1"/>
  <c r="A1183" i="1" s="1"/>
  <c r="B1184" i="1" a="1"/>
  <c r="B1184" i="1" s="1"/>
  <c r="A1184" i="1" s="1"/>
  <c r="B1185" i="1" a="1"/>
  <c r="B1185" i="1" s="1"/>
  <c r="A1185" i="1" s="1"/>
  <c r="B1186" i="1" a="1"/>
  <c r="B1186" i="1" s="1"/>
  <c r="A1186" i="1" s="1"/>
  <c r="B1187" i="1" a="1"/>
  <c r="B1187" i="1" s="1"/>
  <c r="A1187" i="1" s="1"/>
  <c r="B1188" i="1" a="1"/>
  <c r="B1188" i="1" s="1"/>
  <c r="A1188" i="1" s="1"/>
  <c r="B1189" i="1" a="1"/>
  <c r="B1189" i="1" s="1"/>
  <c r="A1189" i="1" s="1"/>
  <c r="B1190" i="1" a="1"/>
  <c r="B1190" i="1" s="1"/>
  <c r="A1190" i="1" s="1"/>
  <c r="B1191" i="1" a="1"/>
  <c r="B1191" i="1" s="1"/>
  <c r="A1191" i="1" s="1"/>
  <c r="B1192" i="1" a="1"/>
  <c r="B1192" i="1" s="1"/>
  <c r="A1192" i="1" s="1"/>
  <c r="B1193" i="1" a="1"/>
  <c r="B1193" i="1" s="1"/>
  <c r="A1193" i="1" s="1"/>
  <c r="B1194" i="1" a="1"/>
  <c r="B1194" i="1" s="1"/>
  <c r="A1194" i="1" s="1"/>
  <c r="B1195" i="1" a="1"/>
  <c r="B1195" i="1" s="1"/>
  <c r="A1195" i="1" s="1"/>
  <c r="B1196" i="1" a="1"/>
  <c r="B1196" i="1" s="1"/>
  <c r="A1196" i="1" s="1"/>
  <c r="B1197" i="1" a="1"/>
  <c r="B1197" i="1" s="1"/>
  <c r="A1197" i="1" s="1"/>
  <c r="B1198" i="1" a="1"/>
  <c r="B1198" i="1" s="1"/>
  <c r="A1198" i="1" s="1"/>
  <c r="B1199" i="1" a="1"/>
  <c r="B1199" i="1" s="1"/>
  <c r="A1199" i="1" s="1"/>
  <c r="B1200" i="1" a="1"/>
  <c r="B1200" i="1" s="1"/>
  <c r="A1200" i="1" s="1"/>
  <c r="B1201" i="1" a="1"/>
  <c r="B1201" i="1" s="1"/>
  <c r="A1201" i="1" s="1"/>
  <c r="B1202" i="1" a="1"/>
  <c r="B1202" i="1" s="1"/>
  <c r="A1202" i="1" s="1"/>
  <c r="B1203" i="1" a="1"/>
  <c r="B1203" i="1" s="1"/>
  <c r="A1203" i="1" s="1"/>
  <c r="B1204" i="1" a="1"/>
  <c r="B1204" i="1" s="1"/>
  <c r="A1204" i="1" s="1"/>
  <c r="B1205" i="1" a="1"/>
  <c r="B1205" i="1" s="1"/>
  <c r="A1205" i="1" s="1"/>
  <c r="B1206" i="1" a="1"/>
  <c r="B1206" i="1" s="1"/>
  <c r="A1206" i="1" s="1"/>
  <c r="B1207" i="1" a="1"/>
  <c r="B1207" i="1" s="1"/>
  <c r="A1207" i="1" s="1"/>
  <c r="B1208" i="1" a="1"/>
  <c r="B1208" i="1" s="1"/>
  <c r="A1208" i="1" s="1"/>
  <c r="B1209" i="1" a="1"/>
  <c r="B1209" i="1" s="1"/>
  <c r="A1209" i="1" s="1"/>
  <c r="B1210" i="1" a="1"/>
  <c r="B1210" i="1" s="1"/>
  <c r="A1210" i="1" s="1"/>
  <c r="B1211" i="1" a="1"/>
  <c r="B1211" i="1" s="1"/>
  <c r="A1211" i="1" s="1"/>
  <c r="B1212" i="1" a="1"/>
  <c r="B1212" i="1" s="1"/>
  <c r="A1212" i="1" s="1"/>
  <c r="B1213" i="1" a="1"/>
  <c r="B1213" i="1" s="1"/>
  <c r="A1213" i="1" s="1"/>
  <c r="B1214" i="1" a="1"/>
  <c r="B1214" i="1" s="1"/>
  <c r="A1214" i="1" s="1"/>
  <c r="B1215" i="1" a="1"/>
  <c r="B1215" i="1" s="1"/>
  <c r="A1215" i="1" s="1"/>
  <c r="B1216" i="1" a="1"/>
  <c r="B1216" i="1" s="1"/>
  <c r="A1216" i="1" s="1"/>
  <c r="B1217" i="1" a="1"/>
  <c r="B1217" i="1" s="1"/>
  <c r="A1217" i="1" s="1"/>
  <c r="B1218" i="1" a="1"/>
  <c r="B1218" i="1" s="1"/>
  <c r="A1218" i="1" s="1"/>
  <c r="B1219" i="1" a="1"/>
  <c r="B1219" i="1" s="1"/>
  <c r="A1219" i="1" s="1"/>
  <c r="B1220" i="1" a="1"/>
  <c r="B1220" i="1" s="1"/>
  <c r="A1220" i="1" s="1"/>
  <c r="B1221" i="1" a="1"/>
  <c r="B1221" i="1" s="1"/>
  <c r="A1221" i="1" s="1"/>
  <c r="B1222" i="1" a="1"/>
  <c r="B1222" i="1" s="1"/>
  <c r="A1222" i="1" s="1"/>
  <c r="B1223" i="1" a="1"/>
  <c r="B1223" i="1" s="1"/>
  <c r="A1223" i="1" s="1"/>
  <c r="B1224" i="1" a="1"/>
  <c r="B1224" i="1" s="1"/>
  <c r="A1224" i="1" s="1"/>
  <c r="B1225" i="1" a="1"/>
  <c r="B1225" i="1" s="1"/>
  <c r="A1225" i="1" s="1"/>
  <c r="B1226" i="1" a="1"/>
  <c r="B1226" i="1" s="1"/>
  <c r="A1226" i="1" s="1"/>
  <c r="B1227" i="1" a="1"/>
  <c r="B1227" i="1" s="1"/>
  <c r="A1227" i="1" s="1"/>
  <c r="B1228" i="1" a="1"/>
  <c r="B1228" i="1" s="1"/>
  <c r="A1228" i="1" s="1"/>
  <c r="B1229" i="1" a="1"/>
  <c r="B1229" i="1" s="1"/>
  <c r="A1229" i="1" s="1"/>
  <c r="B1230" i="1" a="1"/>
  <c r="B1230" i="1" s="1"/>
  <c r="A1230" i="1" s="1"/>
  <c r="B1231" i="1" a="1"/>
  <c r="B1231" i="1" s="1"/>
  <c r="A1231" i="1" s="1"/>
  <c r="B1232" i="1" a="1"/>
  <c r="B1232" i="1" s="1"/>
  <c r="A1232" i="1" s="1"/>
  <c r="B1233" i="1" a="1"/>
  <c r="B1233" i="1" s="1"/>
  <c r="A1233" i="1" s="1"/>
  <c r="B1234" i="1" a="1"/>
  <c r="B1234" i="1" s="1"/>
  <c r="A1234" i="1" s="1"/>
  <c r="B1235" i="1" a="1"/>
  <c r="B1235" i="1" s="1"/>
  <c r="A1235" i="1" s="1"/>
  <c r="B1236" i="1" a="1"/>
  <c r="B1236" i="1" s="1"/>
  <c r="A1236" i="1" s="1"/>
  <c r="B1237" i="1" a="1"/>
  <c r="B1237" i="1" s="1"/>
  <c r="A1237" i="1" s="1"/>
  <c r="B1238" i="1" a="1"/>
  <c r="B1238" i="1" s="1"/>
  <c r="A1238" i="1" s="1"/>
  <c r="B1239" i="1" a="1"/>
  <c r="B1239" i="1" s="1"/>
  <c r="A1239" i="1" s="1"/>
  <c r="B1240" i="1" a="1"/>
  <c r="B1240" i="1" s="1"/>
  <c r="A1240" i="1" s="1"/>
  <c r="B1241" i="1" a="1"/>
  <c r="B1241" i="1" s="1"/>
  <c r="A1241" i="1" s="1"/>
  <c r="B1242" i="1" a="1"/>
  <c r="B1242" i="1" s="1"/>
  <c r="A1242" i="1" s="1"/>
  <c r="B1243" i="1" a="1"/>
  <c r="B1243" i="1" s="1"/>
  <c r="A1243" i="1" s="1"/>
  <c r="B1244" i="1" a="1"/>
  <c r="B1244" i="1" s="1"/>
  <c r="A1244" i="1" s="1"/>
  <c r="B1245" i="1" a="1"/>
  <c r="B1245" i="1" s="1"/>
  <c r="A1245" i="1" s="1"/>
  <c r="B1246" i="1" a="1"/>
  <c r="B1246" i="1" s="1"/>
  <c r="A1246" i="1" s="1"/>
  <c r="B1247" i="1" a="1"/>
  <c r="B1247" i="1" s="1"/>
  <c r="A1247" i="1" s="1"/>
  <c r="B1248" i="1" a="1"/>
  <c r="B1248" i="1" s="1"/>
  <c r="A1248" i="1" s="1"/>
  <c r="B1249" i="1" a="1"/>
  <c r="B1249" i="1" s="1"/>
  <c r="A1249" i="1" s="1"/>
  <c r="B1250" i="1" a="1"/>
  <c r="B1250" i="1" s="1"/>
  <c r="A1250" i="1" s="1"/>
  <c r="B1251" i="1" a="1"/>
  <c r="B1251" i="1" s="1"/>
  <c r="A1251" i="1" s="1"/>
  <c r="B1252" i="1" a="1"/>
  <c r="B1252" i="1" s="1"/>
  <c r="A1252" i="1" s="1"/>
  <c r="B1253" i="1" a="1"/>
  <c r="B1253" i="1" s="1"/>
  <c r="A1253" i="1" s="1"/>
  <c r="B1254" i="1" a="1"/>
  <c r="B1254" i="1" s="1"/>
  <c r="A1254" i="1" s="1"/>
  <c r="B1255" i="1" a="1"/>
  <c r="B1255" i="1" s="1"/>
  <c r="A1255" i="1" s="1"/>
  <c r="B1256" i="1" a="1"/>
  <c r="B1256" i="1" s="1"/>
  <c r="A1256" i="1" s="1"/>
  <c r="B1257" i="1" a="1"/>
  <c r="B1257" i="1" s="1"/>
  <c r="A1257" i="1" s="1"/>
  <c r="B1258" i="1" a="1"/>
  <c r="B1258" i="1" s="1"/>
  <c r="A1258" i="1" s="1"/>
  <c r="B1259" i="1" a="1"/>
  <c r="B1259" i="1" s="1"/>
  <c r="A1259" i="1" s="1"/>
  <c r="B1260" i="1" a="1"/>
  <c r="B1260" i="1" s="1"/>
  <c r="A1260" i="1" s="1"/>
  <c r="B1261" i="1" a="1"/>
  <c r="B1261" i="1" s="1"/>
  <c r="A1261" i="1" s="1"/>
  <c r="B1262" i="1" a="1"/>
  <c r="B1262" i="1" s="1"/>
  <c r="A1262" i="1" s="1"/>
  <c r="B1263" i="1" a="1"/>
  <c r="B1263" i="1" s="1"/>
  <c r="A1263" i="1" s="1"/>
  <c r="B1264" i="1" a="1"/>
  <c r="B1264" i="1" s="1"/>
  <c r="A1264" i="1" s="1"/>
  <c r="B1265" i="1" a="1"/>
  <c r="B1265" i="1" s="1"/>
  <c r="A1265" i="1" s="1"/>
  <c r="B1266" i="1" a="1"/>
  <c r="B1266" i="1" s="1"/>
  <c r="A1266" i="1" s="1"/>
  <c r="B1267" i="1" a="1"/>
  <c r="B1267" i="1" s="1"/>
  <c r="A1267" i="1" s="1"/>
  <c r="B1268" i="1" a="1"/>
  <c r="B1268" i="1" s="1"/>
  <c r="A1268" i="1" s="1"/>
  <c r="B1269" i="1" a="1"/>
  <c r="B1269" i="1" s="1"/>
  <c r="A1269" i="1" s="1"/>
  <c r="B1270" i="1" a="1"/>
  <c r="B1270" i="1" s="1"/>
  <c r="A1270" i="1" s="1"/>
  <c r="B1271" i="1" a="1"/>
  <c r="B1271" i="1" s="1"/>
  <c r="A1271" i="1" s="1"/>
  <c r="B1272" i="1" a="1"/>
  <c r="B1272" i="1" s="1"/>
  <c r="A1272" i="1" s="1"/>
  <c r="B1273" i="1" a="1"/>
  <c r="B1273" i="1" s="1"/>
  <c r="A1273" i="1" s="1"/>
  <c r="B1274" i="1" a="1"/>
  <c r="B1274" i="1" s="1"/>
  <c r="A1274" i="1" s="1"/>
  <c r="B1275" i="1" a="1"/>
  <c r="B1275" i="1" s="1"/>
  <c r="A1275" i="1" s="1"/>
  <c r="B1276" i="1" a="1"/>
  <c r="B1276" i="1" s="1"/>
  <c r="A1276" i="1" s="1"/>
  <c r="B1277" i="1" a="1"/>
  <c r="B1277" i="1" s="1"/>
  <c r="A1277" i="1" s="1"/>
  <c r="B1278" i="1" a="1"/>
  <c r="B1278" i="1" s="1"/>
  <c r="A1278" i="1" s="1"/>
  <c r="B1279" i="1" a="1"/>
  <c r="B1279" i="1" s="1"/>
  <c r="A1279" i="1" s="1"/>
  <c r="B1280" i="1" a="1"/>
  <c r="B1280" i="1" s="1"/>
  <c r="A1280" i="1" s="1"/>
  <c r="B1281" i="1" a="1"/>
  <c r="B1281" i="1" s="1"/>
  <c r="A1281" i="1" s="1"/>
  <c r="B1282" i="1" a="1"/>
  <c r="B1282" i="1" s="1"/>
  <c r="A1282" i="1" s="1"/>
  <c r="B1283" i="1" a="1"/>
  <c r="B1283" i="1" s="1"/>
  <c r="A1283" i="1" s="1"/>
  <c r="B1284" i="1" a="1"/>
  <c r="B1284" i="1" s="1"/>
  <c r="A1284" i="1" s="1"/>
  <c r="B1285" i="1" a="1"/>
  <c r="B1285" i="1" s="1"/>
  <c r="A1285" i="1" s="1"/>
  <c r="B1286" i="1" a="1"/>
  <c r="B1286" i="1" s="1"/>
  <c r="A1286" i="1" s="1"/>
  <c r="B1287" i="1" a="1"/>
  <c r="B1287" i="1" s="1"/>
  <c r="A1287" i="1" s="1"/>
  <c r="B1288" i="1" a="1"/>
  <c r="B1288" i="1" s="1"/>
  <c r="A1288" i="1" s="1"/>
  <c r="B1289" i="1" a="1"/>
  <c r="B1289" i="1" s="1"/>
  <c r="A1289" i="1" s="1"/>
  <c r="B1290" i="1" a="1"/>
  <c r="B1290" i="1" s="1"/>
  <c r="A1290" i="1" s="1"/>
  <c r="B1291" i="1" a="1"/>
  <c r="B1291" i="1" s="1"/>
  <c r="A1291" i="1" s="1"/>
  <c r="B1292" i="1" a="1"/>
  <c r="B1292" i="1" s="1"/>
  <c r="A1292" i="1" s="1"/>
  <c r="B1293" i="1" a="1"/>
  <c r="B1293" i="1" s="1"/>
  <c r="A1293" i="1" s="1"/>
  <c r="B1294" i="1" a="1"/>
  <c r="B1294" i="1" s="1"/>
  <c r="A1294" i="1" s="1"/>
  <c r="B1295" i="1" a="1"/>
  <c r="B1295" i="1" s="1"/>
  <c r="A1295" i="1" s="1"/>
  <c r="B1296" i="1" a="1"/>
  <c r="B1296" i="1" s="1"/>
  <c r="A1296" i="1" s="1"/>
  <c r="B1297" i="1" a="1"/>
  <c r="B1297" i="1" s="1"/>
  <c r="A1297" i="1" s="1"/>
  <c r="B1298" i="1" a="1"/>
  <c r="B1298" i="1" s="1"/>
  <c r="A1298" i="1" s="1"/>
  <c r="B1299" i="1" a="1"/>
  <c r="B1299" i="1" s="1"/>
  <c r="A1299" i="1" s="1"/>
  <c r="B1300" i="1" a="1"/>
  <c r="B1300" i="1" s="1"/>
  <c r="A1300" i="1" s="1"/>
  <c r="B1301" i="1" a="1"/>
  <c r="B1301" i="1" s="1"/>
  <c r="A1301" i="1" s="1"/>
  <c r="B1302" i="1" a="1"/>
  <c r="B1302" i="1" s="1"/>
  <c r="A1302" i="1" s="1"/>
  <c r="B1303" i="1" a="1"/>
  <c r="B1303" i="1" s="1"/>
  <c r="A1303" i="1" s="1"/>
  <c r="B1304" i="1" a="1"/>
  <c r="B1304" i="1" s="1"/>
  <c r="A1304" i="1" s="1"/>
  <c r="B1305" i="1" a="1"/>
  <c r="B1305" i="1" s="1"/>
  <c r="A1305" i="1" s="1"/>
  <c r="B1306" i="1" a="1"/>
  <c r="B1306" i="1" s="1"/>
  <c r="A1306" i="1" s="1"/>
  <c r="B1307" i="1" a="1"/>
  <c r="B1307" i="1" s="1"/>
  <c r="A1307" i="1" s="1"/>
  <c r="B1308" i="1" a="1"/>
  <c r="B1308" i="1" s="1"/>
  <c r="A1308" i="1" s="1"/>
  <c r="B1309" i="1" a="1"/>
  <c r="B1309" i="1" s="1"/>
  <c r="A1309" i="1" s="1"/>
  <c r="B1310" i="1" a="1"/>
  <c r="B1310" i="1" s="1"/>
  <c r="A1310" i="1" s="1"/>
  <c r="B1311" i="1" a="1"/>
  <c r="B1311" i="1" s="1"/>
  <c r="A1311" i="1" s="1"/>
  <c r="B1312" i="1" a="1"/>
  <c r="B1312" i="1" s="1"/>
  <c r="A1312" i="1" s="1"/>
  <c r="B1313" i="1" a="1"/>
  <c r="B1313" i="1" s="1"/>
  <c r="A1313" i="1" s="1"/>
  <c r="B1314" i="1" a="1"/>
  <c r="B1314" i="1" s="1"/>
  <c r="A1314" i="1" s="1"/>
  <c r="B1315" i="1" a="1"/>
  <c r="B1315" i="1" s="1"/>
  <c r="A1315" i="1" s="1"/>
  <c r="B1316" i="1" a="1"/>
  <c r="B1316" i="1" s="1"/>
  <c r="A1316" i="1" s="1"/>
  <c r="B1317" i="1" a="1"/>
  <c r="B1317" i="1" s="1"/>
  <c r="A1317" i="1" s="1"/>
  <c r="B1318" i="1" a="1"/>
  <c r="B1318" i="1" s="1"/>
  <c r="A1318" i="1" s="1"/>
  <c r="B1319" i="1" a="1"/>
  <c r="B1319" i="1" s="1"/>
  <c r="A1319" i="1" s="1"/>
  <c r="B1320" i="1" a="1"/>
  <c r="B1320" i="1" s="1"/>
  <c r="A1320" i="1" s="1"/>
  <c r="B1321" i="1" a="1"/>
  <c r="B1321" i="1" s="1"/>
  <c r="A1321" i="1" s="1"/>
  <c r="B1322" i="1" a="1"/>
  <c r="B1322" i="1" s="1"/>
  <c r="A1322" i="1" s="1"/>
  <c r="B1323" i="1" a="1"/>
  <c r="B1323" i="1" s="1"/>
  <c r="A1323" i="1" s="1"/>
  <c r="B1324" i="1" a="1"/>
  <c r="B1324" i="1" s="1"/>
  <c r="A1324" i="1" s="1"/>
  <c r="B1325" i="1" a="1"/>
  <c r="B1325" i="1" s="1"/>
  <c r="A1325" i="1" s="1"/>
  <c r="B1326" i="1" a="1"/>
  <c r="B1326" i="1" s="1"/>
  <c r="A1326" i="1" s="1"/>
  <c r="B1327" i="1" a="1"/>
  <c r="B1327" i="1" s="1"/>
  <c r="A1327" i="1" s="1"/>
  <c r="B1328" i="1" a="1"/>
  <c r="B1328" i="1" s="1"/>
  <c r="A1328" i="1" s="1"/>
  <c r="B1329" i="1" a="1"/>
  <c r="B1329" i="1" s="1"/>
  <c r="A1329" i="1" s="1"/>
  <c r="B1330" i="1" a="1"/>
  <c r="B1330" i="1" s="1"/>
  <c r="A1330" i="1" s="1"/>
  <c r="B1331" i="1" a="1"/>
  <c r="B1331" i="1" s="1"/>
  <c r="A1331" i="1" s="1"/>
  <c r="B1332" i="1" a="1"/>
  <c r="B1332" i="1" s="1"/>
  <c r="A1332" i="1" s="1"/>
  <c r="B1333" i="1" a="1"/>
  <c r="B1333" i="1" s="1"/>
  <c r="A1333" i="1" s="1"/>
  <c r="B1334" i="1" a="1"/>
  <c r="B1334" i="1" s="1"/>
  <c r="A1334" i="1" s="1"/>
  <c r="B1335" i="1" a="1"/>
  <c r="B1335" i="1" s="1"/>
  <c r="A1335" i="1" s="1"/>
  <c r="B1336" i="1" a="1"/>
  <c r="B1336" i="1" s="1"/>
  <c r="A1336" i="1" s="1"/>
  <c r="B1337" i="1" a="1"/>
  <c r="B1337" i="1" s="1"/>
  <c r="A1337" i="1" s="1"/>
  <c r="B1338" i="1" a="1"/>
  <c r="B1338" i="1" s="1"/>
  <c r="A1338" i="1" s="1"/>
  <c r="B1339" i="1" a="1"/>
  <c r="B1339" i="1" s="1"/>
  <c r="A1339" i="1" s="1"/>
  <c r="B1340" i="1" a="1"/>
  <c r="B1340" i="1" s="1"/>
  <c r="A1340" i="1" s="1"/>
  <c r="B1341" i="1" a="1"/>
  <c r="B1341" i="1" s="1"/>
  <c r="A1341" i="1" s="1"/>
  <c r="B1342" i="1" a="1"/>
  <c r="B1342" i="1" s="1"/>
  <c r="A1342" i="1" s="1"/>
  <c r="B1343" i="1" a="1"/>
  <c r="B1343" i="1" s="1"/>
  <c r="A1343" i="1" s="1"/>
  <c r="B1344" i="1" a="1"/>
  <c r="B1344" i="1" s="1"/>
  <c r="A1344" i="1" s="1"/>
  <c r="B1345" i="1" a="1"/>
  <c r="B1345" i="1" s="1"/>
  <c r="A1345" i="1" s="1"/>
  <c r="B1346" i="1" a="1"/>
  <c r="B1346" i="1" s="1"/>
  <c r="A1346" i="1" s="1"/>
  <c r="B1347" i="1" a="1"/>
  <c r="B1347" i="1" s="1"/>
  <c r="A1347" i="1" s="1"/>
  <c r="B1348" i="1" a="1"/>
  <c r="B1348" i="1" s="1"/>
  <c r="A1348" i="1" s="1"/>
  <c r="B1349" i="1" a="1"/>
  <c r="B1349" i="1" s="1"/>
  <c r="A1349" i="1" s="1"/>
  <c r="B1350" i="1" a="1"/>
  <c r="B1350" i="1" s="1"/>
  <c r="A1350" i="1" s="1"/>
  <c r="B1351" i="1" a="1"/>
  <c r="B1351" i="1" s="1"/>
  <c r="A1351" i="1" s="1"/>
  <c r="B1352" i="1" a="1"/>
  <c r="B1352" i="1" s="1"/>
  <c r="A1352" i="1" s="1"/>
  <c r="B1353" i="1" a="1"/>
  <c r="B1353" i="1" s="1"/>
  <c r="A1353" i="1" s="1"/>
  <c r="B1354" i="1" a="1"/>
  <c r="B1354" i="1" s="1"/>
  <c r="A1354" i="1" s="1"/>
  <c r="B1355" i="1" a="1"/>
  <c r="B1355" i="1" s="1"/>
  <c r="A1355" i="1" s="1"/>
  <c r="B1356" i="1" a="1"/>
  <c r="B1356" i="1" s="1"/>
  <c r="A1356" i="1" s="1"/>
  <c r="B1357" i="1" a="1"/>
  <c r="B1357" i="1" s="1"/>
  <c r="A1357" i="1" s="1"/>
  <c r="B1358" i="1" a="1"/>
  <c r="B1358" i="1" s="1"/>
  <c r="A1358" i="1" s="1"/>
  <c r="B1359" i="1" a="1"/>
  <c r="B1359" i="1" s="1"/>
  <c r="A1359" i="1" s="1"/>
  <c r="B1360" i="1" a="1"/>
  <c r="B1360" i="1" s="1"/>
  <c r="A1360" i="1" s="1"/>
  <c r="B1361" i="1" a="1"/>
  <c r="B1361" i="1" s="1"/>
  <c r="A1361" i="1" s="1"/>
  <c r="B1362" i="1" a="1"/>
  <c r="B1362" i="1" s="1"/>
  <c r="A1362" i="1" s="1"/>
  <c r="B1363" i="1" a="1"/>
  <c r="B1363" i="1" s="1"/>
  <c r="A1363" i="1" s="1"/>
  <c r="B1364" i="1" a="1"/>
  <c r="B1364" i="1" s="1"/>
  <c r="A1364" i="1" s="1"/>
  <c r="B1365" i="1" a="1"/>
  <c r="B1365" i="1" s="1"/>
  <c r="A1365" i="1" s="1"/>
  <c r="B1366" i="1" a="1"/>
  <c r="B1366" i="1" s="1"/>
  <c r="A1366" i="1" s="1"/>
  <c r="B1367" i="1" a="1"/>
  <c r="B1367" i="1" s="1"/>
  <c r="A1367" i="1" s="1"/>
  <c r="B1368" i="1" a="1"/>
  <c r="B1368" i="1" s="1"/>
  <c r="A1368" i="1" s="1"/>
  <c r="B1369" i="1" a="1"/>
  <c r="B1369" i="1" s="1"/>
  <c r="A1369" i="1" s="1"/>
  <c r="B1370" i="1" a="1"/>
  <c r="B1370" i="1" s="1"/>
  <c r="A1370" i="1" s="1"/>
  <c r="B1371" i="1" a="1"/>
  <c r="B1371" i="1" s="1"/>
  <c r="A1371" i="1" s="1"/>
  <c r="B1372" i="1" a="1"/>
  <c r="B1372" i="1" s="1"/>
  <c r="A1372" i="1" s="1"/>
  <c r="B1373" i="1" a="1"/>
  <c r="B1373" i="1" s="1"/>
  <c r="A1373" i="1" s="1"/>
  <c r="B1374" i="1" a="1"/>
  <c r="B1374" i="1" s="1"/>
  <c r="A1374" i="1" s="1"/>
  <c r="B1375" i="1" a="1"/>
  <c r="B1375" i="1" s="1"/>
  <c r="A1375" i="1" s="1"/>
  <c r="B1376" i="1" a="1"/>
  <c r="B1376" i="1" s="1"/>
  <c r="A1376" i="1" s="1"/>
  <c r="B1377" i="1" a="1"/>
  <c r="B1377" i="1" s="1"/>
  <c r="A1377" i="1" s="1"/>
  <c r="B1378" i="1" a="1"/>
  <c r="B1378" i="1" s="1"/>
  <c r="A1378" i="1" s="1"/>
  <c r="B1379" i="1" a="1"/>
  <c r="B1379" i="1" s="1"/>
  <c r="A1379" i="1" s="1"/>
  <c r="B1380" i="1" a="1"/>
  <c r="B1380" i="1" s="1"/>
  <c r="A1380" i="1" s="1"/>
  <c r="B1381" i="1" a="1"/>
  <c r="B1381" i="1" s="1"/>
  <c r="A1381" i="1" s="1"/>
  <c r="B1382" i="1" a="1"/>
  <c r="B1382" i="1" s="1"/>
  <c r="A1382" i="1" s="1"/>
  <c r="B1383" i="1" a="1"/>
  <c r="B1383" i="1" s="1"/>
  <c r="A1383" i="1" s="1"/>
  <c r="B1384" i="1" a="1"/>
  <c r="B1384" i="1" s="1"/>
  <c r="A1384" i="1" s="1"/>
  <c r="B1385" i="1" a="1"/>
  <c r="B1385" i="1" s="1"/>
  <c r="A1385" i="1" s="1"/>
  <c r="B1386" i="1" a="1"/>
  <c r="B1386" i="1" s="1"/>
  <c r="A1386" i="1" s="1"/>
  <c r="B1387" i="1" a="1"/>
  <c r="B1387" i="1" s="1"/>
  <c r="A1387" i="1" s="1"/>
  <c r="B1388" i="1" a="1"/>
  <c r="B1388" i="1" s="1"/>
  <c r="A1388" i="1" s="1"/>
  <c r="B1389" i="1" a="1"/>
  <c r="B1389" i="1" s="1"/>
  <c r="A1389" i="1" s="1"/>
  <c r="B1390" i="1" a="1"/>
  <c r="B1390" i="1" s="1"/>
  <c r="A1390" i="1" s="1"/>
  <c r="B1391" i="1" a="1"/>
  <c r="B1391" i="1" s="1"/>
  <c r="A1391" i="1" s="1"/>
  <c r="B1392" i="1" a="1"/>
  <c r="B1392" i="1" s="1"/>
  <c r="A1392" i="1" s="1"/>
  <c r="B1393" i="1" a="1"/>
  <c r="B1393" i="1" s="1"/>
  <c r="A1393" i="1" s="1"/>
  <c r="B1394" i="1" a="1"/>
  <c r="B1394" i="1" s="1"/>
  <c r="A1394" i="1" s="1"/>
  <c r="B1395" i="1" a="1"/>
  <c r="B1395" i="1" s="1"/>
  <c r="A1395" i="1" s="1"/>
  <c r="B1396" i="1" a="1"/>
  <c r="B1396" i="1" s="1"/>
  <c r="A1396" i="1" s="1"/>
  <c r="B1397" i="1" a="1"/>
  <c r="B1397" i="1" s="1"/>
  <c r="A1397" i="1" s="1"/>
  <c r="B1398" i="1" a="1"/>
  <c r="B1398" i="1" s="1"/>
  <c r="A1398" i="1" s="1"/>
  <c r="B1399" i="1" a="1"/>
  <c r="B1399" i="1" s="1"/>
  <c r="A1399" i="1" s="1"/>
  <c r="B1400" i="1" a="1"/>
  <c r="B1400" i="1" s="1"/>
  <c r="A1400" i="1" s="1"/>
  <c r="B1401" i="1" a="1"/>
  <c r="B1401" i="1" s="1"/>
  <c r="A1401" i="1" s="1"/>
  <c r="B1402" i="1" a="1"/>
  <c r="B1402" i="1" s="1"/>
  <c r="A1402" i="1" s="1"/>
  <c r="B1403" i="1" a="1"/>
  <c r="B1403" i="1" s="1"/>
  <c r="A1403" i="1" s="1"/>
  <c r="B1404" i="1" a="1"/>
  <c r="B1404" i="1" s="1"/>
  <c r="A1404" i="1" s="1"/>
  <c r="B1405" i="1" a="1"/>
  <c r="B1405" i="1" s="1"/>
  <c r="A1405" i="1" s="1"/>
  <c r="B1406" i="1" a="1"/>
  <c r="B1406" i="1" s="1"/>
  <c r="A1406" i="1" s="1"/>
  <c r="B1407" i="1" a="1"/>
  <c r="B1407" i="1" s="1"/>
  <c r="A1407" i="1" s="1"/>
  <c r="B1408" i="1" a="1"/>
  <c r="B1408" i="1" s="1"/>
  <c r="A1408" i="1" s="1"/>
  <c r="B1409" i="1" a="1"/>
  <c r="B1409" i="1" s="1"/>
  <c r="A1409" i="1" s="1"/>
  <c r="B1410" i="1" a="1"/>
  <c r="B1410" i="1" s="1"/>
  <c r="A1410" i="1" s="1"/>
  <c r="B1411" i="1" a="1"/>
  <c r="B1411" i="1" s="1"/>
  <c r="A1411" i="1" s="1"/>
  <c r="B1412" i="1" a="1"/>
  <c r="B1412" i="1" s="1"/>
  <c r="A1412" i="1" s="1"/>
  <c r="B1413" i="1" a="1"/>
  <c r="B1413" i="1" s="1"/>
  <c r="A1413" i="1" s="1"/>
  <c r="B1414" i="1" a="1"/>
  <c r="B1414" i="1" s="1"/>
  <c r="A1414" i="1" s="1"/>
  <c r="B1415" i="1" a="1"/>
  <c r="B1415" i="1" s="1"/>
  <c r="A1415" i="1" s="1"/>
  <c r="B1416" i="1" a="1"/>
  <c r="B1416" i="1" s="1"/>
  <c r="A1416" i="1" s="1"/>
  <c r="B1417" i="1" a="1"/>
  <c r="B1417" i="1" s="1"/>
  <c r="A1417" i="1" s="1"/>
  <c r="B1418" i="1" a="1"/>
  <c r="B1418" i="1" s="1"/>
  <c r="A1418" i="1" s="1"/>
  <c r="B1419" i="1" a="1"/>
  <c r="B1419" i="1" s="1"/>
  <c r="A1419" i="1" s="1"/>
  <c r="B1420" i="1" a="1"/>
  <c r="B1420" i="1" s="1"/>
  <c r="A1420" i="1" s="1"/>
  <c r="B1421" i="1" a="1"/>
  <c r="B1421" i="1" s="1"/>
  <c r="A1421" i="1" s="1"/>
  <c r="B1422" i="1" a="1"/>
  <c r="B1422" i="1" s="1"/>
  <c r="A1422" i="1" s="1"/>
  <c r="B1423" i="1" a="1"/>
  <c r="B1423" i="1" s="1"/>
  <c r="A1423" i="1" s="1"/>
  <c r="B1424" i="1" a="1"/>
  <c r="B1424" i="1" s="1"/>
  <c r="A1424" i="1" s="1"/>
  <c r="B1425" i="1" a="1"/>
  <c r="B1425" i="1" s="1"/>
  <c r="A1425" i="1" s="1"/>
  <c r="B1426" i="1" a="1"/>
  <c r="B1426" i="1" s="1"/>
  <c r="A1426" i="1" s="1"/>
  <c r="B1427" i="1" a="1"/>
  <c r="B1427" i="1" s="1"/>
  <c r="A1427" i="1" s="1"/>
  <c r="B1428" i="1" a="1"/>
  <c r="B1428" i="1" s="1"/>
  <c r="A1428" i="1" s="1"/>
  <c r="B1429" i="1" a="1"/>
  <c r="B1429" i="1" s="1"/>
  <c r="A1429" i="1" s="1"/>
  <c r="B1430" i="1" a="1"/>
  <c r="B1430" i="1" s="1"/>
  <c r="A1430" i="1" s="1"/>
  <c r="B1431" i="1" a="1"/>
  <c r="B1431" i="1" s="1"/>
  <c r="A1431" i="1" s="1"/>
  <c r="B1432" i="1" a="1"/>
  <c r="B1432" i="1" s="1"/>
  <c r="A1432" i="1" s="1"/>
  <c r="B1433" i="1" a="1"/>
  <c r="B1433" i="1" s="1"/>
  <c r="A1433" i="1" s="1"/>
  <c r="B1434" i="1" a="1"/>
  <c r="B1434" i="1" s="1"/>
  <c r="A1434" i="1" s="1"/>
  <c r="B1435" i="1" a="1"/>
  <c r="B1435" i="1" s="1"/>
  <c r="A1435" i="1" s="1"/>
  <c r="B1436" i="1" a="1"/>
  <c r="B1436" i="1" s="1"/>
  <c r="A1436" i="1" s="1"/>
  <c r="B1437" i="1" a="1"/>
  <c r="B1437" i="1" s="1"/>
  <c r="A1437" i="1" s="1"/>
  <c r="B1438" i="1" a="1"/>
  <c r="B1438" i="1" s="1"/>
  <c r="A1438" i="1" s="1"/>
  <c r="B1439" i="1" a="1"/>
  <c r="B1439" i="1" s="1"/>
  <c r="A1439" i="1" s="1"/>
  <c r="B1440" i="1" a="1"/>
  <c r="B1440" i="1" s="1"/>
  <c r="A1440" i="1" s="1"/>
  <c r="B1441" i="1" a="1"/>
  <c r="B1441" i="1" s="1"/>
  <c r="A1441" i="1" s="1"/>
  <c r="B1442" i="1" a="1"/>
  <c r="B1442" i="1" s="1"/>
  <c r="A1442" i="1" s="1"/>
  <c r="B1443" i="1" a="1"/>
  <c r="B1443" i="1" s="1"/>
  <c r="A1443" i="1" s="1"/>
  <c r="B1444" i="1" a="1"/>
  <c r="B1444" i="1" s="1"/>
  <c r="A1444" i="1" s="1"/>
  <c r="B1445" i="1" a="1"/>
  <c r="B1445" i="1" s="1"/>
  <c r="A1445" i="1" s="1"/>
  <c r="B1446" i="1" a="1"/>
  <c r="B1446" i="1" s="1"/>
  <c r="A1446" i="1" s="1"/>
  <c r="B1447" i="1" a="1"/>
  <c r="B1447" i="1" s="1"/>
  <c r="A1447" i="1" s="1"/>
  <c r="B1448" i="1" a="1"/>
  <c r="B1448" i="1" s="1"/>
  <c r="A1448" i="1" s="1"/>
  <c r="B1449" i="1" a="1"/>
  <c r="B1449" i="1" s="1"/>
  <c r="A1449" i="1" s="1"/>
  <c r="B1450" i="1" a="1"/>
  <c r="B1450" i="1" s="1"/>
  <c r="A1450" i="1" s="1"/>
  <c r="B1451" i="1" a="1"/>
  <c r="B1451" i="1" s="1"/>
  <c r="A1451" i="1" s="1"/>
  <c r="B1452" i="1" a="1"/>
  <c r="B1452" i="1" s="1"/>
  <c r="A1452" i="1" s="1"/>
  <c r="B1453" i="1" a="1"/>
  <c r="B1453" i="1" s="1"/>
  <c r="A1453" i="1" s="1"/>
  <c r="B1454" i="1" a="1"/>
  <c r="B1454" i="1" s="1"/>
  <c r="A1454" i="1" s="1"/>
  <c r="B1455" i="1" a="1"/>
  <c r="B1455" i="1" s="1"/>
  <c r="A1455" i="1" s="1"/>
  <c r="B1456" i="1" a="1"/>
  <c r="B1456" i="1" s="1"/>
  <c r="A1456" i="1" s="1"/>
  <c r="B1457" i="1" a="1"/>
  <c r="B1457" i="1" s="1"/>
  <c r="A1457" i="1" s="1"/>
  <c r="B1458" i="1" a="1"/>
  <c r="B1458" i="1" s="1"/>
  <c r="A1458" i="1" s="1"/>
  <c r="B1459" i="1" a="1"/>
  <c r="B1459" i="1" s="1"/>
  <c r="A1459" i="1" s="1"/>
  <c r="B1460" i="1" a="1"/>
  <c r="B1460" i="1" s="1"/>
  <c r="A1460" i="1" s="1"/>
  <c r="B1461" i="1" a="1"/>
  <c r="B1461" i="1" s="1"/>
  <c r="A1461" i="1" s="1"/>
  <c r="B1462" i="1" a="1"/>
  <c r="B1462" i="1" s="1"/>
  <c r="A1462" i="1" s="1"/>
  <c r="B1463" i="1" a="1"/>
  <c r="B1463" i="1" s="1"/>
  <c r="A1463" i="1" s="1"/>
  <c r="B1464" i="1" a="1"/>
  <c r="B1464" i="1" s="1"/>
  <c r="A1464" i="1" s="1"/>
  <c r="B1465" i="1" a="1"/>
  <c r="B1465" i="1" s="1"/>
  <c r="A1465" i="1" s="1"/>
  <c r="B1466" i="1" a="1"/>
  <c r="B1466" i="1" s="1"/>
  <c r="A1466" i="1" s="1"/>
  <c r="B1467" i="1" a="1"/>
  <c r="B1467" i="1" s="1"/>
  <c r="A1467" i="1" s="1"/>
  <c r="B1468" i="1" a="1"/>
  <c r="B1468" i="1" s="1"/>
  <c r="A1468" i="1" s="1"/>
  <c r="B1469" i="1" a="1"/>
  <c r="B1469" i="1" s="1"/>
  <c r="A1469" i="1" s="1"/>
  <c r="B1470" i="1" a="1"/>
  <c r="B1470" i="1" s="1"/>
  <c r="A1470" i="1" s="1"/>
  <c r="B1471" i="1" a="1"/>
  <c r="B1471" i="1" s="1"/>
  <c r="A1471" i="1" s="1"/>
  <c r="B1472" i="1" a="1"/>
  <c r="B1472" i="1" s="1"/>
  <c r="A1472" i="1" s="1"/>
  <c r="B1473" i="1" a="1"/>
  <c r="B1473" i="1" s="1"/>
  <c r="A1473" i="1" s="1"/>
  <c r="B1474" i="1" a="1"/>
  <c r="B1474" i="1" s="1"/>
  <c r="A1474" i="1" s="1"/>
  <c r="B1475" i="1" a="1"/>
  <c r="B1475" i="1" s="1"/>
  <c r="A1475" i="1" s="1"/>
  <c r="B1476" i="1" a="1"/>
  <c r="B1476" i="1" s="1"/>
  <c r="A1476" i="1" s="1"/>
  <c r="B1477" i="1" a="1"/>
  <c r="B1477" i="1" s="1"/>
  <c r="A1477" i="1" s="1"/>
  <c r="B1478" i="1" a="1"/>
  <c r="B1478" i="1" s="1"/>
  <c r="A1478" i="1" s="1"/>
  <c r="B1479" i="1" a="1"/>
  <c r="B1479" i="1" s="1"/>
  <c r="A1479" i="1" s="1"/>
  <c r="B1480" i="1" a="1"/>
  <c r="B1480" i="1" s="1"/>
  <c r="A1480" i="1" s="1"/>
  <c r="B1481" i="1" a="1"/>
  <c r="B1481" i="1" s="1"/>
  <c r="A1481" i="1" s="1"/>
  <c r="B1482" i="1" a="1"/>
  <c r="B1482" i="1" s="1"/>
  <c r="A1482" i="1" s="1"/>
  <c r="B1483" i="1" a="1"/>
  <c r="B1483" i="1" s="1"/>
  <c r="A1483" i="1" s="1"/>
  <c r="B1484" i="1" a="1"/>
  <c r="B1484" i="1" s="1"/>
  <c r="A1484" i="1" s="1"/>
  <c r="B1485" i="1" a="1"/>
  <c r="B1485" i="1" s="1"/>
  <c r="A1485" i="1" s="1"/>
  <c r="B1486" i="1" a="1"/>
  <c r="B1486" i="1" s="1"/>
  <c r="A1486" i="1" s="1"/>
  <c r="B1487" i="1" a="1"/>
  <c r="B1487" i="1" s="1"/>
  <c r="A1487" i="1" s="1"/>
  <c r="B1488" i="1" a="1"/>
  <c r="B1488" i="1" s="1"/>
  <c r="A1488" i="1" s="1"/>
  <c r="B1489" i="1" a="1"/>
  <c r="B1489" i="1" s="1"/>
  <c r="A1489" i="1" s="1"/>
  <c r="B1490" i="1" a="1"/>
  <c r="B1490" i="1" s="1"/>
  <c r="A1490" i="1" s="1"/>
  <c r="B1491" i="1" a="1"/>
  <c r="B1491" i="1" s="1"/>
  <c r="A1491" i="1" s="1"/>
  <c r="B1492" i="1" a="1"/>
  <c r="B1492" i="1" s="1"/>
  <c r="A1492" i="1" s="1"/>
  <c r="B1493" i="1" a="1"/>
  <c r="B1493" i="1" s="1"/>
  <c r="A1493" i="1" s="1"/>
  <c r="B1494" i="1" a="1"/>
  <c r="B1494" i="1" s="1"/>
  <c r="A1494" i="1" s="1"/>
  <c r="B1495" i="1" a="1"/>
  <c r="B1495" i="1" s="1"/>
  <c r="A1495" i="1" s="1"/>
  <c r="B1496" i="1" a="1"/>
  <c r="B1496" i="1" s="1"/>
  <c r="A1496" i="1" s="1"/>
  <c r="B1497" i="1" a="1"/>
  <c r="B1497" i="1" s="1"/>
  <c r="A1497" i="1" s="1"/>
  <c r="B1498" i="1" a="1"/>
  <c r="B1498" i="1" s="1"/>
  <c r="A1498" i="1" s="1"/>
  <c r="B1499" i="1" a="1"/>
  <c r="B1499" i="1" s="1"/>
  <c r="A1499" i="1" s="1"/>
  <c r="B1500" i="1" a="1"/>
  <c r="B1500" i="1" s="1"/>
  <c r="A1500" i="1" s="1"/>
  <c r="B1501" i="1" a="1"/>
  <c r="B1501" i="1" s="1"/>
  <c r="A1501" i="1" s="1"/>
  <c r="B1502" i="1" a="1"/>
  <c r="B1502" i="1" s="1"/>
  <c r="A1502" i="1" s="1"/>
  <c r="B1503" i="1" a="1"/>
  <c r="B1503" i="1" s="1"/>
  <c r="A1503" i="1" s="1"/>
  <c r="B1504" i="1" a="1"/>
  <c r="B1504" i="1" s="1"/>
  <c r="A1504" i="1" s="1"/>
  <c r="B1505" i="1" a="1"/>
  <c r="B1505" i="1" s="1"/>
  <c r="A1505" i="1" s="1"/>
  <c r="B1506" i="1" a="1"/>
  <c r="B1506" i="1" s="1"/>
  <c r="A1506" i="1" s="1"/>
  <c r="B1507" i="1" a="1"/>
  <c r="B1507" i="1" s="1"/>
  <c r="A1507" i="1" s="1"/>
  <c r="B1508" i="1" a="1"/>
  <c r="B1508" i="1" s="1"/>
  <c r="A1508" i="1" s="1"/>
  <c r="B1509" i="1" a="1"/>
  <c r="B1509" i="1" s="1"/>
  <c r="A1509" i="1" s="1"/>
  <c r="B1510" i="1" a="1"/>
  <c r="B1510" i="1" s="1"/>
  <c r="A1510" i="1" s="1"/>
  <c r="B1511" i="1" a="1"/>
  <c r="B1511" i="1" s="1"/>
  <c r="A1511" i="1" s="1"/>
  <c r="B1512" i="1" a="1"/>
  <c r="B1512" i="1" s="1"/>
  <c r="A1512" i="1" s="1"/>
  <c r="B1513" i="1" a="1"/>
  <c r="B1513" i="1" s="1"/>
  <c r="A1513" i="1" s="1"/>
  <c r="B1514" i="1" a="1"/>
  <c r="B1514" i="1" s="1"/>
  <c r="A1514" i="1" s="1"/>
  <c r="B1515" i="1" a="1"/>
  <c r="B1515" i="1" s="1"/>
  <c r="A1515" i="1" s="1"/>
  <c r="B1516" i="1" a="1"/>
  <c r="B1516" i="1" s="1"/>
  <c r="A1516" i="1" s="1"/>
  <c r="B1517" i="1" a="1"/>
  <c r="B1517" i="1" s="1"/>
  <c r="A1517" i="1" s="1"/>
  <c r="B1518" i="1" a="1"/>
  <c r="B1518" i="1" s="1"/>
  <c r="A1518" i="1" s="1"/>
  <c r="B1519" i="1" a="1"/>
  <c r="B1519" i="1" s="1"/>
  <c r="A1519" i="1" s="1"/>
  <c r="B1520" i="1" a="1"/>
  <c r="B1520" i="1" s="1"/>
  <c r="A1520" i="1" s="1"/>
  <c r="B1521" i="1" a="1"/>
  <c r="B1521" i="1" s="1"/>
  <c r="A1521" i="1" s="1"/>
  <c r="B1522" i="1" a="1"/>
  <c r="B1522" i="1" s="1"/>
  <c r="A1522" i="1" s="1"/>
  <c r="B1523" i="1" a="1"/>
  <c r="B1523" i="1" s="1"/>
  <c r="A1523" i="1" s="1"/>
  <c r="B1524" i="1" a="1"/>
  <c r="B1524" i="1" s="1"/>
  <c r="A1524" i="1" s="1"/>
  <c r="B1525" i="1" a="1"/>
  <c r="B1525" i="1" s="1"/>
  <c r="A1525" i="1" s="1"/>
  <c r="B1526" i="1" a="1"/>
  <c r="B1526" i="1" s="1"/>
  <c r="A1526" i="1" s="1"/>
  <c r="B1527" i="1" a="1"/>
  <c r="B1527" i="1" s="1"/>
  <c r="A1527" i="1" s="1"/>
  <c r="B1528" i="1" a="1"/>
  <c r="B1528" i="1" s="1"/>
  <c r="A1528" i="1" s="1"/>
  <c r="B1529" i="1" a="1"/>
  <c r="B1529" i="1" s="1"/>
  <c r="A1529" i="1" s="1"/>
  <c r="B1530" i="1" a="1"/>
  <c r="B1530" i="1" s="1"/>
  <c r="A1530" i="1" s="1"/>
  <c r="B1531" i="1" a="1"/>
  <c r="B1531" i="1" s="1"/>
  <c r="A1531" i="1" s="1"/>
  <c r="B1532" i="1" a="1"/>
  <c r="B1532" i="1" s="1"/>
  <c r="A1532" i="1" s="1"/>
  <c r="B1533" i="1" a="1"/>
  <c r="B1533" i="1" s="1"/>
  <c r="A1533" i="1" s="1"/>
  <c r="B1534" i="1" a="1"/>
  <c r="B1534" i="1" s="1"/>
  <c r="A1534" i="1" s="1"/>
  <c r="B1535" i="1" a="1"/>
  <c r="B1535" i="1" s="1"/>
  <c r="A1535" i="1" s="1"/>
  <c r="B1536" i="1" a="1"/>
  <c r="B1536" i="1" s="1"/>
  <c r="A1536" i="1" s="1"/>
  <c r="B1537" i="1" a="1"/>
  <c r="B1537" i="1" s="1"/>
  <c r="A1537" i="1" s="1"/>
  <c r="B1538" i="1" a="1"/>
  <c r="B1538" i="1" s="1"/>
  <c r="A1538" i="1" s="1"/>
  <c r="B1539" i="1" a="1"/>
  <c r="B1539" i="1" s="1"/>
  <c r="A1539" i="1" s="1"/>
  <c r="B1540" i="1" a="1"/>
  <c r="B1540" i="1" s="1"/>
  <c r="A1540" i="1" s="1"/>
  <c r="B1541" i="1" a="1"/>
  <c r="B1541" i="1" s="1"/>
  <c r="A1541" i="1" s="1"/>
  <c r="B1542" i="1" a="1"/>
  <c r="B1542" i="1" s="1"/>
  <c r="A1542" i="1" s="1"/>
  <c r="B1543" i="1" a="1"/>
  <c r="B1543" i="1" s="1"/>
  <c r="A1543" i="1" s="1"/>
  <c r="B1544" i="1" a="1"/>
  <c r="B1544" i="1" s="1"/>
  <c r="A1544" i="1" s="1"/>
  <c r="B1545" i="1" a="1"/>
  <c r="B1545" i="1" s="1"/>
  <c r="A1545" i="1" s="1"/>
  <c r="B1546" i="1" a="1"/>
  <c r="B1546" i="1" s="1"/>
  <c r="A1546" i="1" s="1"/>
  <c r="B1547" i="1" a="1"/>
  <c r="B1547" i="1" s="1"/>
  <c r="A1547" i="1" s="1"/>
  <c r="B1548" i="1" a="1"/>
  <c r="B1548" i="1" s="1"/>
  <c r="A1548" i="1" s="1"/>
  <c r="B1549" i="1" a="1"/>
  <c r="B1549" i="1" s="1"/>
  <c r="A1549" i="1" s="1"/>
  <c r="B1550" i="1" a="1"/>
  <c r="B1550" i="1" s="1"/>
  <c r="A1550" i="1" s="1"/>
  <c r="B1551" i="1" a="1"/>
  <c r="B1551" i="1" s="1"/>
  <c r="A1551" i="1" s="1"/>
  <c r="B1552" i="1" a="1"/>
  <c r="B1552" i="1" s="1"/>
  <c r="A1552" i="1" s="1"/>
  <c r="B1553" i="1" a="1"/>
  <c r="B1553" i="1" s="1"/>
  <c r="A1553" i="1" s="1"/>
  <c r="B1554" i="1" a="1"/>
  <c r="B1554" i="1" s="1"/>
  <c r="A1554" i="1" s="1"/>
  <c r="B1555" i="1" a="1"/>
  <c r="B1555" i="1" s="1"/>
  <c r="A1555" i="1" s="1"/>
  <c r="B1556" i="1" a="1"/>
  <c r="B1556" i="1" s="1"/>
  <c r="A1556" i="1" s="1"/>
  <c r="B1557" i="1" a="1"/>
  <c r="B1557" i="1" s="1"/>
  <c r="A1557" i="1" s="1"/>
  <c r="B1558" i="1" a="1"/>
  <c r="B1558" i="1" s="1"/>
  <c r="A1558" i="1" s="1"/>
  <c r="B1559" i="1" a="1"/>
  <c r="B1559" i="1" s="1"/>
  <c r="A1559" i="1" s="1"/>
  <c r="B1560" i="1" a="1"/>
  <c r="B1560" i="1" s="1"/>
  <c r="A1560" i="1" s="1"/>
  <c r="B1561" i="1" a="1"/>
  <c r="B1561" i="1" s="1"/>
  <c r="A1561" i="1" s="1"/>
  <c r="B1562" i="1" a="1"/>
  <c r="B1562" i="1" s="1"/>
  <c r="A1562" i="1" s="1"/>
  <c r="B1563" i="1" a="1"/>
  <c r="B1563" i="1" s="1"/>
  <c r="A1563" i="1" s="1"/>
  <c r="B1564" i="1" a="1"/>
  <c r="B1564" i="1" s="1"/>
  <c r="A1564" i="1" s="1"/>
  <c r="B1565" i="1" a="1"/>
  <c r="B1565" i="1" s="1"/>
  <c r="A1565" i="1" s="1"/>
  <c r="B1566" i="1" a="1"/>
  <c r="B1566" i="1" s="1"/>
  <c r="A1566" i="1" s="1"/>
  <c r="B1567" i="1" a="1"/>
  <c r="B1567" i="1" s="1"/>
  <c r="A1567" i="1" s="1"/>
  <c r="B1568" i="1" a="1"/>
  <c r="B1568" i="1" s="1"/>
  <c r="A1568" i="1" s="1"/>
  <c r="B1569" i="1" a="1"/>
  <c r="B1569" i="1" s="1"/>
  <c r="A1569" i="1" s="1"/>
  <c r="B1570" i="1" a="1"/>
  <c r="B1570" i="1" s="1"/>
  <c r="A1570" i="1" s="1"/>
  <c r="B1571" i="1" a="1"/>
  <c r="B1571" i="1" s="1"/>
  <c r="A1571" i="1" s="1"/>
  <c r="B1572" i="1" a="1"/>
  <c r="B1572" i="1" s="1"/>
  <c r="A1572" i="1" s="1"/>
  <c r="B1573" i="1" a="1"/>
  <c r="B1573" i="1" s="1"/>
  <c r="A1573" i="1" s="1"/>
  <c r="B1574" i="1" a="1"/>
  <c r="B1574" i="1" s="1"/>
  <c r="A1574" i="1" s="1"/>
  <c r="B1575" i="1" a="1"/>
  <c r="B1575" i="1" s="1"/>
  <c r="A1575" i="1" s="1"/>
  <c r="B1576" i="1" a="1"/>
  <c r="B1576" i="1" s="1"/>
  <c r="A1576" i="1" s="1"/>
  <c r="B1577" i="1" a="1"/>
  <c r="B1577" i="1" s="1"/>
  <c r="A1577" i="1" s="1"/>
  <c r="B1578" i="1" a="1"/>
  <c r="B1578" i="1" s="1"/>
  <c r="A1578" i="1" s="1"/>
  <c r="B1579" i="1" a="1"/>
  <c r="B1579" i="1" s="1"/>
  <c r="A1579" i="1" s="1"/>
  <c r="B1580" i="1" a="1"/>
  <c r="B1580" i="1" s="1"/>
  <c r="A1580" i="1" s="1"/>
  <c r="B1581" i="1" a="1"/>
  <c r="B1581" i="1" s="1"/>
  <c r="A1581" i="1" s="1"/>
  <c r="B1582" i="1" a="1"/>
  <c r="B1582" i="1" s="1"/>
  <c r="A1582" i="1" s="1"/>
  <c r="B1583" i="1" a="1"/>
  <c r="B1583" i="1" s="1"/>
  <c r="A1583" i="1" s="1"/>
  <c r="B1584" i="1" a="1"/>
  <c r="B1584" i="1" s="1"/>
  <c r="A1584" i="1" s="1"/>
  <c r="B1585" i="1" a="1"/>
  <c r="B1585" i="1" s="1"/>
  <c r="A1585" i="1" s="1"/>
  <c r="B1586" i="1" a="1"/>
  <c r="B1586" i="1" s="1"/>
  <c r="A1586" i="1" s="1"/>
  <c r="B1587" i="1" a="1"/>
  <c r="B1587" i="1" s="1"/>
  <c r="A1587" i="1" s="1"/>
  <c r="B1588" i="1" a="1"/>
  <c r="B1588" i="1" s="1"/>
  <c r="A1588" i="1" s="1"/>
  <c r="B1589" i="1" a="1"/>
  <c r="B1589" i="1" s="1"/>
  <c r="A1589" i="1" s="1"/>
  <c r="B1590" i="1" a="1"/>
  <c r="B1590" i="1" s="1"/>
  <c r="A1590" i="1" s="1"/>
  <c r="B1591" i="1" a="1"/>
  <c r="B1591" i="1" s="1"/>
  <c r="A1591" i="1" s="1"/>
  <c r="B1592" i="1" a="1"/>
  <c r="B1592" i="1" s="1"/>
  <c r="A1592" i="1" s="1"/>
  <c r="B1593" i="1" a="1"/>
  <c r="B1593" i="1" s="1"/>
  <c r="A1593" i="1" s="1"/>
  <c r="B1594" i="1" a="1"/>
  <c r="B1594" i="1" s="1"/>
  <c r="A1594" i="1" s="1"/>
  <c r="B1595" i="1" a="1"/>
  <c r="B1595" i="1" s="1"/>
  <c r="A1595" i="1" s="1"/>
  <c r="B1596" i="1" a="1"/>
  <c r="B1596" i="1" s="1"/>
  <c r="A1596" i="1" s="1"/>
  <c r="B1597" i="1" a="1"/>
  <c r="B1597" i="1" s="1"/>
  <c r="A1597" i="1" s="1"/>
  <c r="B1598" i="1" a="1"/>
  <c r="B1598" i="1" s="1"/>
  <c r="A1598" i="1" s="1"/>
  <c r="B1599" i="1" a="1"/>
  <c r="B1599" i="1" s="1"/>
  <c r="A1599" i="1" s="1"/>
  <c r="B1600" i="1" a="1"/>
  <c r="B1600" i="1" s="1"/>
  <c r="A1600" i="1" s="1"/>
  <c r="B1601" i="1" a="1"/>
  <c r="B1601" i="1" s="1"/>
  <c r="A1601" i="1" s="1"/>
  <c r="B1602" i="1" a="1"/>
  <c r="B1602" i="1" s="1"/>
  <c r="A1602" i="1" s="1"/>
  <c r="B1603" i="1" a="1"/>
  <c r="B1603" i="1" s="1"/>
  <c r="A1603" i="1" s="1"/>
  <c r="B1604" i="1" a="1"/>
  <c r="B1604" i="1" s="1"/>
  <c r="A1604" i="1" s="1"/>
  <c r="B1605" i="1" a="1"/>
  <c r="B1605" i="1" s="1"/>
  <c r="A1605" i="1" s="1"/>
  <c r="B1606" i="1" a="1"/>
  <c r="B1606" i="1" s="1"/>
  <c r="A1606" i="1" s="1"/>
  <c r="B1607" i="1" a="1"/>
  <c r="B1607" i="1" s="1"/>
  <c r="A1607" i="1" s="1"/>
  <c r="B1608" i="1" a="1"/>
  <c r="B1608" i="1" s="1"/>
  <c r="A1608" i="1" s="1"/>
  <c r="B1609" i="1" a="1"/>
  <c r="B1609" i="1" s="1"/>
  <c r="A1609" i="1" s="1"/>
  <c r="B1610" i="1" a="1"/>
  <c r="B1610" i="1" s="1"/>
  <c r="A1610" i="1" s="1"/>
  <c r="B1611" i="1" a="1"/>
  <c r="B1611" i="1" s="1"/>
  <c r="A1611" i="1" s="1"/>
  <c r="B1612" i="1" a="1"/>
  <c r="B1612" i="1" s="1"/>
  <c r="A1612" i="1" s="1"/>
  <c r="B1613" i="1" a="1"/>
  <c r="B1613" i="1" s="1"/>
  <c r="A1613" i="1" s="1"/>
  <c r="B1614" i="1" a="1"/>
  <c r="B1614" i="1" s="1"/>
  <c r="A1614" i="1" s="1"/>
  <c r="B1615" i="1" a="1"/>
  <c r="B1615" i="1" s="1"/>
  <c r="A1615" i="1" s="1"/>
  <c r="B1616" i="1" a="1"/>
  <c r="B1616" i="1" s="1"/>
  <c r="A1616" i="1" s="1"/>
  <c r="B1617" i="1" a="1"/>
  <c r="B1617" i="1" s="1"/>
  <c r="A1617" i="1" s="1"/>
  <c r="B1618" i="1" a="1"/>
  <c r="B1618" i="1" s="1"/>
  <c r="A1618" i="1" s="1"/>
  <c r="B1619" i="1" a="1"/>
  <c r="B1619" i="1" s="1"/>
  <c r="A1619" i="1" s="1"/>
  <c r="B1620" i="1" a="1"/>
  <c r="B1620" i="1" s="1"/>
  <c r="A1620" i="1" s="1"/>
  <c r="B1621" i="1" a="1"/>
  <c r="B1621" i="1" s="1"/>
  <c r="A1621" i="1" s="1"/>
  <c r="B1622" i="1" a="1"/>
  <c r="B1622" i="1" s="1"/>
  <c r="A1622" i="1" s="1"/>
  <c r="B1623" i="1" a="1"/>
  <c r="B1623" i="1" s="1"/>
  <c r="A1623" i="1" s="1"/>
  <c r="B1624" i="1" a="1"/>
  <c r="B1624" i="1" s="1"/>
  <c r="A1624" i="1" s="1"/>
  <c r="B1625" i="1" a="1"/>
  <c r="B1625" i="1" s="1"/>
  <c r="A1625" i="1" s="1"/>
  <c r="B1626" i="1" a="1"/>
  <c r="B1626" i="1" s="1"/>
  <c r="A1626" i="1" s="1"/>
  <c r="B1627" i="1" a="1"/>
  <c r="B1627" i="1" s="1"/>
  <c r="A1627" i="1" s="1"/>
  <c r="B1628" i="1" a="1"/>
  <c r="B1628" i="1" s="1"/>
  <c r="A1628" i="1" s="1"/>
  <c r="B1629" i="1" a="1"/>
  <c r="B1629" i="1" s="1"/>
  <c r="A1629" i="1" s="1"/>
  <c r="B1630" i="1" a="1"/>
  <c r="B1630" i="1" s="1"/>
  <c r="A1630" i="1" s="1"/>
  <c r="B1631" i="1" a="1"/>
  <c r="B1631" i="1" s="1"/>
  <c r="A1631" i="1" s="1"/>
  <c r="B1632" i="1" a="1"/>
  <c r="B1632" i="1" s="1"/>
  <c r="A1632" i="1" s="1"/>
  <c r="B1633" i="1" a="1"/>
  <c r="B1633" i="1" s="1"/>
  <c r="A1633" i="1" s="1"/>
  <c r="B1634" i="1" a="1"/>
  <c r="B1634" i="1" s="1"/>
  <c r="A1634" i="1" s="1"/>
  <c r="B1635" i="1" a="1"/>
  <c r="B1635" i="1" s="1"/>
  <c r="A1635" i="1" s="1"/>
  <c r="B1636" i="1" a="1"/>
  <c r="B1636" i="1" s="1"/>
  <c r="A1636" i="1" s="1"/>
  <c r="B1637" i="1" a="1"/>
  <c r="B1637" i="1" s="1"/>
  <c r="A1637" i="1" s="1"/>
  <c r="B1638" i="1" a="1"/>
  <c r="B1638" i="1" s="1"/>
  <c r="A1638" i="1" s="1"/>
  <c r="B1639" i="1" a="1"/>
  <c r="B1639" i="1" s="1"/>
  <c r="A1639" i="1" s="1"/>
  <c r="B1640" i="1" a="1"/>
  <c r="B1640" i="1" s="1"/>
  <c r="A1640" i="1" s="1"/>
  <c r="B1641" i="1" a="1"/>
  <c r="B1641" i="1" s="1"/>
  <c r="A1641" i="1" s="1"/>
  <c r="B1642" i="1" a="1"/>
  <c r="B1642" i="1" s="1"/>
  <c r="A1642" i="1" s="1"/>
  <c r="B1643" i="1" a="1"/>
  <c r="B1643" i="1" s="1"/>
  <c r="A1643" i="1" s="1"/>
  <c r="B1644" i="1" a="1"/>
  <c r="B1644" i="1" s="1"/>
  <c r="A1644" i="1" s="1"/>
  <c r="B1645" i="1" a="1"/>
  <c r="B1645" i="1" s="1"/>
  <c r="A1645" i="1" s="1"/>
  <c r="B1646" i="1" a="1"/>
  <c r="B1646" i="1" s="1"/>
  <c r="A1646" i="1" s="1"/>
  <c r="B1647" i="1" a="1"/>
  <c r="B1647" i="1" s="1"/>
  <c r="A1647" i="1" s="1"/>
  <c r="B1648" i="1" a="1"/>
  <c r="B1648" i="1" s="1"/>
  <c r="A1648" i="1" s="1"/>
  <c r="B1649" i="1" a="1"/>
  <c r="B1649" i="1" s="1"/>
  <c r="A1649" i="1" s="1"/>
  <c r="B1650" i="1" a="1"/>
  <c r="B1650" i="1" s="1"/>
  <c r="A1650" i="1" s="1"/>
  <c r="B1651" i="1" a="1"/>
  <c r="B1651" i="1" s="1"/>
  <c r="A1651" i="1" s="1"/>
  <c r="B1652" i="1" a="1"/>
  <c r="B1652" i="1" s="1"/>
  <c r="A1652" i="1" s="1"/>
  <c r="B1653" i="1" a="1"/>
  <c r="B1653" i="1" s="1"/>
  <c r="A1653" i="1" s="1"/>
  <c r="B1654" i="1" a="1"/>
  <c r="B1654" i="1" s="1"/>
  <c r="A1654" i="1" s="1"/>
  <c r="B1655" i="1" a="1"/>
  <c r="B1655" i="1" s="1"/>
  <c r="A1655" i="1" s="1"/>
  <c r="B1656" i="1" a="1"/>
  <c r="B1656" i="1" s="1"/>
  <c r="A1656" i="1" s="1"/>
  <c r="B1657" i="1" a="1"/>
  <c r="B1657" i="1" s="1"/>
  <c r="A1657" i="1" s="1"/>
  <c r="B1658" i="1" a="1"/>
  <c r="B1658" i="1" s="1"/>
  <c r="A1658" i="1" s="1"/>
  <c r="B1659" i="1" a="1"/>
  <c r="B1659" i="1" s="1"/>
  <c r="A1659" i="1" s="1"/>
  <c r="B1660" i="1" a="1"/>
  <c r="B1660" i="1" s="1"/>
  <c r="A1660" i="1" s="1"/>
  <c r="B1661" i="1" a="1"/>
  <c r="B1661" i="1" s="1"/>
  <c r="A1661" i="1" s="1"/>
  <c r="B1662" i="1" a="1"/>
  <c r="B1662" i="1" s="1"/>
  <c r="A1662" i="1" s="1"/>
  <c r="B1663" i="1" a="1"/>
  <c r="B1663" i="1" s="1"/>
  <c r="A1663" i="1" s="1"/>
  <c r="B1664" i="1" a="1"/>
  <c r="B1664" i="1" s="1"/>
  <c r="A1664" i="1" s="1"/>
  <c r="B1665" i="1" a="1"/>
  <c r="B1665" i="1" s="1"/>
  <c r="A1665" i="1" s="1"/>
  <c r="B1666" i="1" a="1"/>
  <c r="B1666" i="1" s="1"/>
  <c r="A1666" i="1" s="1"/>
  <c r="B1667" i="1" a="1"/>
  <c r="B1667" i="1" s="1"/>
  <c r="A1667" i="1" s="1"/>
  <c r="B1668" i="1" a="1"/>
  <c r="B1668" i="1" s="1"/>
  <c r="A1668" i="1" s="1"/>
  <c r="B1669" i="1" a="1"/>
  <c r="B1669" i="1" s="1"/>
  <c r="A1669" i="1" s="1"/>
  <c r="B1670" i="1" a="1"/>
  <c r="B1670" i="1" s="1"/>
  <c r="A1670" i="1" s="1"/>
  <c r="B1671" i="1" a="1"/>
  <c r="B1671" i="1" s="1"/>
  <c r="A1671" i="1" s="1"/>
  <c r="B1672" i="1" a="1"/>
  <c r="B1672" i="1" s="1"/>
  <c r="A1672" i="1" s="1"/>
  <c r="B1673" i="1" a="1"/>
  <c r="B1673" i="1" s="1"/>
  <c r="A1673" i="1" s="1"/>
  <c r="B1674" i="1" a="1"/>
  <c r="B1674" i="1" s="1"/>
  <c r="A1674" i="1" s="1"/>
  <c r="B1675" i="1" a="1"/>
  <c r="B1675" i="1" s="1"/>
  <c r="A1675" i="1" s="1"/>
  <c r="B1676" i="1" a="1"/>
  <c r="B1676" i="1" s="1"/>
  <c r="A1676" i="1" s="1"/>
  <c r="B1677" i="1" a="1"/>
  <c r="B1677" i="1" s="1"/>
  <c r="A1677" i="1" s="1"/>
  <c r="B1678" i="1" a="1"/>
  <c r="B1678" i="1" s="1"/>
  <c r="A1678" i="1" s="1"/>
  <c r="B1679" i="1" a="1"/>
  <c r="B1679" i="1" s="1"/>
  <c r="A1679" i="1" s="1"/>
  <c r="B1680" i="1" a="1"/>
  <c r="B1680" i="1" s="1"/>
  <c r="A1680" i="1" s="1"/>
  <c r="B1681" i="1" a="1"/>
  <c r="B1681" i="1" s="1"/>
  <c r="A1681" i="1" s="1"/>
  <c r="B1682" i="1" a="1"/>
  <c r="B1682" i="1" s="1"/>
  <c r="A1682" i="1" s="1"/>
  <c r="B1683" i="1" a="1"/>
  <c r="B1683" i="1" s="1"/>
  <c r="A1683" i="1" s="1"/>
  <c r="B1684" i="1" a="1"/>
  <c r="B1684" i="1" s="1"/>
  <c r="A1684" i="1" s="1"/>
  <c r="B1685" i="1" a="1"/>
  <c r="B1685" i="1" s="1"/>
  <c r="A1685" i="1" s="1"/>
  <c r="B1686" i="1" a="1"/>
  <c r="B1686" i="1" s="1"/>
  <c r="A1686" i="1" s="1"/>
  <c r="B1687" i="1" a="1"/>
  <c r="B1687" i="1" s="1"/>
  <c r="A1687" i="1" s="1"/>
  <c r="B1688" i="1" a="1"/>
  <c r="B1688" i="1" s="1"/>
  <c r="A1688" i="1" s="1"/>
  <c r="B1689" i="1" a="1"/>
  <c r="B1689" i="1" s="1"/>
  <c r="A1689" i="1" s="1"/>
  <c r="B1690" i="1" a="1"/>
  <c r="B1690" i="1" s="1"/>
  <c r="A1690" i="1" s="1"/>
  <c r="B1691" i="1" a="1"/>
  <c r="B1691" i="1" s="1"/>
  <c r="A1691" i="1" s="1"/>
  <c r="B1692" i="1" a="1"/>
  <c r="B1692" i="1" s="1"/>
  <c r="A1692" i="1" s="1"/>
  <c r="B1693" i="1" a="1"/>
  <c r="B1693" i="1" s="1"/>
  <c r="A1693" i="1" s="1"/>
  <c r="B1694" i="1" a="1"/>
  <c r="B1694" i="1" s="1"/>
  <c r="A1694" i="1" s="1"/>
  <c r="B1695" i="1" a="1"/>
  <c r="B1695" i="1" s="1"/>
  <c r="A1695" i="1" s="1"/>
  <c r="B1696" i="1" a="1"/>
  <c r="B1696" i="1" s="1"/>
  <c r="A1696" i="1" s="1"/>
  <c r="B1697" i="1" a="1"/>
  <c r="B1697" i="1" s="1"/>
  <c r="A1697" i="1" s="1"/>
  <c r="B1698" i="1" a="1"/>
  <c r="B1698" i="1" s="1"/>
  <c r="A1698" i="1" s="1"/>
  <c r="B1699" i="1" a="1"/>
  <c r="B1699" i="1" s="1"/>
  <c r="A1699" i="1" s="1"/>
  <c r="B1700" i="1" a="1"/>
  <c r="B1700" i="1" s="1"/>
  <c r="A1700" i="1" s="1"/>
  <c r="B1701" i="1" a="1"/>
  <c r="B1701" i="1" s="1"/>
  <c r="A1701" i="1" s="1"/>
  <c r="B1702" i="1" a="1"/>
  <c r="B1702" i="1" s="1"/>
  <c r="A1702" i="1" s="1"/>
  <c r="B1703" i="1" a="1"/>
  <c r="B1703" i="1" s="1"/>
  <c r="A1703" i="1" s="1"/>
  <c r="B1704" i="1" a="1"/>
  <c r="B1704" i="1" s="1"/>
  <c r="A1704" i="1" s="1"/>
  <c r="B1705" i="1" a="1"/>
  <c r="B1705" i="1" s="1"/>
  <c r="A1705" i="1" s="1"/>
  <c r="B1706" i="1" a="1"/>
  <c r="B1706" i="1" s="1"/>
  <c r="A1706" i="1" s="1"/>
  <c r="B1707" i="1" a="1"/>
  <c r="B1707" i="1" s="1"/>
  <c r="A1707" i="1" s="1"/>
  <c r="B1708" i="1" a="1"/>
  <c r="B1708" i="1" s="1"/>
  <c r="A1708" i="1" s="1"/>
  <c r="B1709" i="1" a="1"/>
  <c r="B1709" i="1" s="1"/>
  <c r="A1709" i="1" s="1"/>
  <c r="B1710" i="1" a="1"/>
  <c r="B1710" i="1" s="1"/>
  <c r="A1710" i="1" s="1"/>
  <c r="B1711" i="1" a="1"/>
  <c r="B1711" i="1" s="1"/>
  <c r="A1711" i="1" s="1"/>
  <c r="B1712" i="1" a="1"/>
  <c r="B1712" i="1" s="1"/>
  <c r="A1712" i="1" s="1"/>
  <c r="B1713" i="1" a="1"/>
  <c r="B1713" i="1" s="1"/>
  <c r="A1713" i="1" s="1"/>
  <c r="B1714" i="1" a="1"/>
  <c r="B1714" i="1" s="1"/>
  <c r="A1714" i="1" s="1"/>
  <c r="B1715" i="1" a="1"/>
  <c r="B1715" i="1" s="1"/>
  <c r="A1715" i="1" s="1"/>
  <c r="B1716" i="1" a="1"/>
  <c r="B1716" i="1" s="1"/>
  <c r="A1716" i="1" s="1"/>
  <c r="B1717" i="1" a="1"/>
  <c r="B1717" i="1" s="1"/>
  <c r="A1717" i="1" s="1"/>
  <c r="B1718" i="1" a="1"/>
  <c r="B1718" i="1" s="1"/>
  <c r="A1718" i="1" s="1"/>
  <c r="B1719" i="1" a="1"/>
  <c r="B1719" i="1" s="1"/>
  <c r="A1719" i="1" s="1"/>
  <c r="B1720" i="1" a="1"/>
  <c r="B1720" i="1" s="1"/>
  <c r="A1720" i="1" s="1"/>
  <c r="B1721" i="1" a="1"/>
  <c r="B1721" i="1" s="1"/>
  <c r="A1721" i="1" s="1"/>
  <c r="B1722" i="1" a="1"/>
  <c r="B1722" i="1" s="1"/>
  <c r="A1722" i="1" s="1"/>
  <c r="B1723" i="1" a="1"/>
  <c r="B1723" i="1" s="1"/>
  <c r="A1723" i="1" s="1"/>
  <c r="B1724" i="1" a="1"/>
  <c r="B1724" i="1" s="1"/>
  <c r="A1724" i="1" s="1"/>
  <c r="B1725" i="1" a="1"/>
  <c r="B1725" i="1" s="1"/>
  <c r="A1725" i="1" s="1"/>
  <c r="B1726" i="1" a="1"/>
  <c r="B1726" i="1" s="1"/>
  <c r="A1726" i="1" s="1"/>
  <c r="B1727" i="1" a="1"/>
  <c r="B1727" i="1" s="1"/>
  <c r="A1727" i="1" s="1"/>
  <c r="B1728" i="1" a="1"/>
  <c r="B1728" i="1" s="1"/>
  <c r="A1728" i="1" s="1"/>
  <c r="B1729" i="1" a="1"/>
  <c r="B1729" i="1" s="1"/>
  <c r="A1729" i="1" s="1"/>
  <c r="B1730" i="1" a="1"/>
  <c r="B1730" i="1" s="1"/>
  <c r="A1730" i="1" s="1"/>
  <c r="B1731" i="1" a="1"/>
  <c r="B1731" i="1" s="1"/>
  <c r="A1731" i="1" s="1"/>
  <c r="B1732" i="1" a="1"/>
  <c r="B1732" i="1" s="1"/>
  <c r="A1732" i="1" s="1"/>
  <c r="B1733" i="1" a="1"/>
  <c r="B1733" i="1" s="1"/>
  <c r="A1733" i="1" s="1"/>
  <c r="B1734" i="1" a="1"/>
  <c r="B1734" i="1" s="1"/>
  <c r="A1734" i="1" s="1"/>
  <c r="B1735" i="1" a="1"/>
  <c r="B1735" i="1" s="1"/>
  <c r="A1735" i="1" s="1"/>
  <c r="B1736" i="1" a="1"/>
  <c r="B1736" i="1" s="1"/>
  <c r="A1736" i="1" s="1"/>
  <c r="B1737" i="1" a="1"/>
  <c r="B1737" i="1" s="1"/>
  <c r="A1737" i="1" s="1"/>
  <c r="B1738" i="1" a="1"/>
  <c r="B1738" i="1" s="1"/>
  <c r="A1738" i="1" s="1"/>
  <c r="B1739" i="1" a="1"/>
  <c r="B1739" i="1" s="1"/>
  <c r="A1739" i="1" s="1"/>
  <c r="B1740" i="1" a="1"/>
  <c r="B1740" i="1" s="1"/>
  <c r="A1740" i="1" s="1"/>
  <c r="B1741" i="1" a="1"/>
  <c r="B1741" i="1" s="1"/>
  <c r="A1741" i="1" s="1"/>
  <c r="B1742" i="1" a="1"/>
  <c r="B1742" i="1" s="1"/>
  <c r="A1742" i="1" s="1"/>
  <c r="B1743" i="1" a="1"/>
  <c r="B1743" i="1" s="1"/>
  <c r="A1743" i="1" s="1"/>
  <c r="B1744" i="1" a="1"/>
  <c r="B1744" i="1" s="1"/>
  <c r="A1744" i="1" s="1"/>
  <c r="B1745" i="1" a="1"/>
  <c r="B1745" i="1" s="1"/>
  <c r="A1745" i="1" s="1"/>
  <c r="B1746" i="1" a="1"/>
  <c r="B1746" i="1" s="1"/>
  <c r="A1746" i="1" s="1"/>
  <c r="B1747" i="1" a="1"/>
  <c r="B1747" i="1" s="1"/>
  <c r="A1747" i="1" s="1"/>
  <c r="B1748" i="1" a="1"/>
  <c r="B1748" i="1" s="1"/>
  <c r="A1748" i="1" s="1"/>
  <c r="B1749" i="1" a="1"/>
  <c r="B1749" i="1" s="1"/>
  <c r="A1749" i="1" s="1"/>
  <c r="B1750" i="1" a="1"/>
  <c r="B1750" i="1" s="1"/>
  <c r="A1750" i="1" s="1"/>
  <c r="B1751" i="1" a="1"/>
  <c r="B1751" i="1" s="1"/>
  <c r="A1751" i="1" s="1"/>
  <c r="B1752" i="1" a="1"/>
  <c r="B1752" i="1" s="1"/>
  <c r="A1752" i="1" s="1"/>
  <c r="B1753" i="1" a="1"/>
  <c r="B1753" i="1" s="1"/>
  <c r="A1753" i="1" s="1"/>
  <c r="B1754" i="1" a="1"/>
  <c r="B1754" i="1" s="1"/>
  <c r="A1754" i="1" s="1"/>
  <c r="B1755" i="1" a="1"/>
  <c r="B1755" i="1" s="1"/>
  <c r="A1755" i="1" s="1"/>
  <c r="B1756" i="1" a="1"/>
  <c r="B1756" i="1" s="1"/>
  <c r="A1756" i="1" s="1"/>
  <c r="B1757" i="1" a="1"/>
  <c r="B1757" i="1" s="1"/>
  <c r="A1757" i="1" s="1"/>
  <c r="B1758" i="1" a="1"/>
  <c r="B1758" i="1" s="1"/>
  <c r="A1758" i="1" s="1"/>
  <c r="B1759" i="1" a="1"/>
  <c r="B1759" i="1" s="1"/>
  <c r="A1759" i="1" s="1"/>
  <c r="B1760" i="1" a="1"/>
  <c r="B1760" i="1" s="1"/>
  <c r="A1760" i="1" s="1"/>
  <c r="B1761" i="1" a="1"/>
  <c r="B1761" i="1" s="1"/>
  <c r="A1761" i="1" s="1"/>
  <c r="B1762" i="1" a="1"/>
  <c r="B1762" i="1" s="1"/>
  <c r="A1762" i="1" s="1"/>
  <c r="B1763" i="1" a="1"/>
  <c r="B1763" i="1" s="1"/>
  <c r="A1763" i="1" s="1"/>
  <c r="B1764" i="1" a="1"/>
  <c r="B1764" i="1" s="1"/>
  <c r="A1764" i="1" s="1"/>
  <c r="B1765" i="1" a="1"/>
  <c r="B1765" i="1" s="1"/>
  <c r="A1765" i="1" s="1"/>
  <c r="B1766" i="1" a="1"/>
  <c r="B1766" i="1" s="1"/>
  <c r="A1766" i="1" s="1"/>
  <c r="B1767" i="1" a="1"/>
  <c r="B1767" i="1" s="1"/>
  <c r="A1767" i="1" s="1"/>
  <c r="B1768" i="1" a="1"/>
  <c r="B1768" i="1" s="1"/>
  <c r="A1768" i="1" s="1"/>
  <c r="B1769" i="1" a="1"/>
  <c r="B1769" i="1" s="1"/>
  <c r="A1769" i="1" s="1"/>
  <c r="B1770" i="1" a="1"/>
  <c r="B1770" i="1" s="1"/>
  <c r="A1770" i="1" s="1"/>
  <c r="B1771" i="1" a="1"/>
  <c r="B1771" i="1" s="1"/>
  <c r="A1771" i="1" s="1"/>
  <c r="B1772" i="1" a="1"/>
  <c r="B1772" i="1" s="1"/>
  <c r="A1772" i="1" s="1"/>
  <c r="B1773" i="1" a="1"/>
  <c r="B1773" i="1" s="1"/>
  <c r="A1773" i="1" s="1"/>
  <c r="B1774" i="1" a="1"/>
  <c r="B1774" i="1" s="1"/>
  <c r="A1774" i="1" s="1"/>
  <c r="B1775" i="1" a="1"/>
  <c r="B1775" i="1" s="1"/>
  <c r="A1775" i="1" s="1"/>
  <c r="B1776" i="1" a="1"/>
  <c r="B1776" i="1" s="1"/>
  <c r="A1776" i="1" s="1"/>
  <c r="B1777" i="1" a="1"/>
  <c r="B1777" i="1" s="1"/>
  <c r="A1777" i="1" s="1"/>
  <c r="B1778" i="1" a="1"/>
  <c r="B1778" i="1" s="1"/>
  <c r="A1778" i="1" s="1"/>
  <c r="B1779" i="1" a="1"/>
  <c r="B1779" i="1" s="1"/>
  <c r="A1779" i="1" s="1"/>
  <c r="B1780" i="1" a="1"/>
  <c r="B1780" i="1" s="1"/>
  <c r="A1780" i="1" s="1"/>
  <c r="B1781" i="1" a="1"/>
  <c r="B1781" i="1" s="1"/>
  <c r="A1781" i="1" s="1"/>
  <c r="B1782" i="1" a="1"/>
  <c r="B1782" i="1" s="1"/>
  <c r="A1782" i="1" s="1"/>
  <c r="B1783" i="1" a="1"/>
  <c r="B1783" i="1" s="1"/>
  <c r="A1783" i="1" s="1"/>
  <c r="B1784" i="1" a="1"/>
  <c r="B1784" i="1" s="1"/>
  <c r="A1784" i="1" s="1"/>
  <c r="B1785" i="1" a="1"/>
  <c r="B1785" i="1" s="1"/>
  <c r="A1785" i="1" s="1"/>
  <c r="B1786" i="1" a="1"/>
  <c r="B1786" i="1" s="1"/>
  <c r="A1786" i="1" s="1"/>
  <c r="B1787" i="1" a="1"/>
  <c r="B1787" i="1" s="1"/>
  <c r="A1787" i="1" s="1"/>
  <c r="B1788" i="1" a="1"/>
  <c r="B1788" i="1" s="1"/>
  <c r="A1788" i="1" s="1"/>
  <c r="B1789" i="1" a="1"/>
  <c r="B1789" i="1" s="1"/>
  <c r="A1789" i="1" s="1"/>
  <c r="B1790" i="1" a="1"/>
  <c r="B1790" i="1" s="1"/>
  <c r="A1790" i="1" s="1"/>
  <c r="B1791" i="1" a="1"/>
  <c r="B1791" i="1" s="1"/>
  <c r="A1791" i="1" s="1"/>
  <c r="B1792" i="1" a="1"/>
  <c r="B1792" i="1" s="1"/>
  <c r="A1792" i="1" s="1"/>
  <c r="B1793" i="1" a="1"/>
  <c r="B1793" i="1" s="1"/>
  <c r="A1793" i="1" s="1"/>
  <c r="B1794" i="1" a="1"/>
  <c r="B1794" i="1" s="1"/>
  <c r="A1794" i="1" s="1"/>
  <c r="B1795" i="1" a="1"/>
  <c r="B1795" i="1" s="1"/>
  <c r="A1795" i="1" s="1"/>
  <c r="B1796" i="1" a="1"/>
  <c r="B1796" i="1" s="1"/>
  <c r="A1796" i="1" s="1"/>
  <c r="B1797" i="1" a="1"/>
  <c r="B1797" i="1" s="1"/>
  <c r="A1797" i="1" s="1"/>
  <c r="B1798" i="1" a="1"/>
  <c r="B1798" i="1" s="1"/>
  <c r="A1798" i="1" s="1"/>
  <c r="B1799" i="1" a="1"/>
  <c r="B1799" i="1" s="1"/>
  <c r="A1799" i="1" s="1"/>
  <c r="B1800" i="1" a="1"/>
  <c r="B1800" i="1" s="1"/>
  <c r="A1800" i="1" s="1"/>
  <c r="B1801" i="1" a="1"/>
  <c r="B1801" i="1" s="1"/>
  <c r="A1801" i="1" s="1"/>
  <c r="B1802" i="1" a="1"/>
  <c r="B1802" i="1" s="1"/>
  <c r="A1802" i="1" s="1"/>
  <c r="B1803" i="1" a="1"/>
  <c r="B1803" i="1" s="1"/>
  <c r="A1803" i="1" s="1"/>
  <c r="B1804" i="1" a="1"/>
  <c r="B1804" i="1" s="1"/>
  <c r="A1804" i="1" s="1"/>
  <c r="B1805" i="1" a="1"/>
  <c r="B1805" i="1" s="1"/>
  <c r="A1805" i="1" s="1"/>
  <c r="B1806" i="1" a="1"/>
  <c r="B1806" i="1" s="1"/>
  <c r="A1806" i="1" s="1"/>
  <c r="B1807" i="1" a="1"/>
  <c r="B1807" i="1" s="1"/>
  <c r="A1807" i="1" s="1"/>
  <c r="B1808" i="1" a="1"/>
  <c r="B1808" i="1" s="1"/>
  <c r="A1808" i="1" s="1"/>
  <c r="B1809" i="1" a="1"/>
  <c r="B1809" i="1" s="1"/>
  <c r="A1809" i="1" s="1"/>
  <c r="B1810" i="1" a="1"/>
  <c r="B1810" i="1" s="1"/>
  <c r="A1810" i="1" s="1"/>
  <c r="B1811" i="1" a="1"/>
  <c r="B1811" i="1" s="1"/>
  <c r="A1811" i="1" s="1"/>
  <c r="B1812" i="1" a="1"/>
  <c r="B1812" i="1" s="1"/>
  <c r="A1812" i="1" s="1"/>
  <c r="B1813" i="1" a="1"/>
  <c r="B1813" i="1" s="1"/>
  <c r="A1813" i="1" s="1"/>
  <c r="B1814" i="1" a="1"/>
  <c r="B1814" i="1" s="1"/>
  <c r="A1814" i="1" s="1"/>
  <c r="B1815" i="1" a="1"/>
  <c r="B1815" i="1" s="1"/>
  <c r="A1815" i="1" s="1"/>
  <c r="B1816" i="1" a="1"/>
  <c r="B1816" i="1" s="1"/>
  <c r="A1816" i="1" s="1"/>
  <c r="B1817" i="1" a="1"/>
  <c r="B1817" i="1" s="1"/>
  <c r="A1817" i="1" s="1"/>
  <c r="B1818" i="1" a="1"/>
  <c r="B1818" i="1" s="1"/>
  <c r="A1818" i="1" s="1"/>
  <c r="B1819" i="1" a="1"/>
  <c r="B1819" i="1" s="1"/>
  <c r="A1819" i="1" s="1"/>
  <c r="B1820" i="1" a="1"/>
  <c r="B1820" i="1" s="1"/>
  <c r="A1820" i="1" s="1"/>
  <c r="B1821" i="1" a="1"/>
  <c r="B1821" i="1" s="1"/>
  <c r="A1821" i="1" s="1"/>
  <c r="B1822" i="1" a="1"/>
  <c r="B1822" i="1" s="1"/>
  <c r="A1822" i="1" s="1"/>
  <c r="B1823" i="1" a="1"/>
  <c r="B1823" i="1" s="1"/>
  <c r="A1823" i="1" s="1"/>
  <c r="B1824" i="1" a="1"/>
  <c r="B1824" i="1" s="1"/>
  <c r="A1824" i="1" s="1"/>
  <c r="B1825" i="1" a="1"/>
  <c r="B1825" i="1" s="1"/>
  <c r="A1825" i="1" s="1"/>
  <c r="B1826" i="1" a="1"/>
  <c r="B1826" i="1" s="1"/>
  <c r="A1826" i="1" s="1"/>
  <c r="B1827" i="1" a="1"/>
  <c r="B1827" i="1" s="1"/>
  <c r="A1827" i="1" s="1"/>
  <c r="B1828" i="1" a="1"/>
  <c r="B1828" i="1" s="1"/>
  <c r="A1828" i="1" s="1"/>
  <c r="B1829" i="1" a="1"/>
  <c r="B1829" i="1" s="1"/>
  <c r="A1829" i="1" s="1"/>
  <c r="B1830" i="1" a="1"/>
  <c r="B1830" i="1" s="1"/>
  <c r="A1830" i="1" s="1"/>
  <c r="B1831" i="1" a="1"/>
  <c r="B1831" i="1" s="1"/>
  <c r="A1831" i="1" s="1"/>
  <c r="B1832" i="1" a="1"/>
  <c r="B1832" i="1" s="1"/>
  <c r="A1832" i="1" s="1"/>
  <c r="B1833" i="1" a="1"/>
  <c r="B1833" i="1" s="1"/>
  <c r="A1833" i="1" s="1"/>
  <c r="B1834" i="1" a="1"/>
  <c r="B1834" i="1" s="1"/>
  <c r="A1834" i="1" s="1"/>
  <c r="B1835" i="1" a="1"/>
  <c r="B1835" i="1" s="1"/>
  <c r="A1835" i="1" s="1"/>
  <c r="B1836" i="1" a="1"/>
  <c r="B1836" i="1" s="1"/>
  <c r="A1836" i="1" s="1"/>
  <c r="B1837" i="1" a="1"/>
  <c r="B1837" i="1" s="1"/>
  <c r="A1837" i="1" s="1"/>
  <c r="B1838" i="1" a="1"/>
  <c r="B1838" i="1" s="1"/>
  <c r="A1838" i="1" s="1"/>
  <c r="B1839" i="1" a="1"/>
  <c r="B1839" i="1" s="1"/>
  <c r="A1839" i="1" s="1"/>
  <c r="B1840" i="1" a="1"/>
  <c r="B1840" i="1" s="1"/>
  <c r="A1840" i="1" s="1"/>
  <c r="B1841" i="1" a="1"/>
  <c r="B1841" i="1" s="1"/>
  <c r="A1841" i="1" s="1"/>
  <c r="B1842" i="1" a="1"/>
  <c r="B1842" i="1" s="1"/>
  <c r="A1842" i="1" s="1"/>
  <c r="B1843" i="1" a="1"/>
  <c r="B1843" i="1" s="1"/>
  <c r="A1843" i="1" s="1"/>
  <c r="B1844" i="1" a="1"/>
  <c r="B1844" i="1" s="1"/>
  <c r="A1844" i="1" s="1"/>
  <c r="B1845" i="1" a="1"/>
  <c r="B1845" i="1" s="1"/>
  <c r="A1845" i="1" s="1"/>
  <c r="B1846" i="1" a="1"/>
  <c r="B1846" i="1" s="1"/>
  <c r="A1846" i="1" s="1"/>
  <c r="B1847" i="1" a="1"/>
  <c r="B1847" i="1" s="1"/>
  <c r="A1847" i="1" s="1"/>
  <c r="B1848" i="1" a="1"/>
  <c r="B1848" i="1" s="1"/>
  <c r="A1848" i="1" s="1"/>
  <c r="B1849" i="1" a="1"/>
  <c r="B1849" i="1" s="1"/>
  <c r="A1849" i="1" s="1"/>
  <c r="B1850" i="1" a="1"/>
  <c r="B1850" i="1" s="1"/>
  <c r="A1850" i="1" s="1"/>
  <c r="B1851" i="1" a="1"/>
  <c r="B1851" i="1" s="1"/>
  <c r="A1851" i="1" s="1"/>
  <c r="B1852" i="1" a="1"/>
  <c r="B1852" i="1" s="1"/>
  <c r="A1852" i="1" s="1"/>
  <c r="B1853" i="1" a="1"/>
  <c r="B1853" i="1" s="1"/>
  <c r="A1853" i="1" s="1"/>
  <c r="B1854" i="1" a="1"/>
  <c r="B1854" i="1" s="1"/>
  <c r="A1854" i="1" s="1"/>
  <c r="B1855" i="1" a="1"/>
  <c r="B1855" i="1" s="1"/>
  <c r="A1855" i="1" s="1"/>
  <c r="B1856" i="1" a="1"/>
  <c r="B1856" i="1" s="1"/>
  <c r="A1856" i="1" s="1"/>
  <c r="B1857" i="1" a="1"/>
  <c r="B1857" i="1" s="1"/>
  <c r="A1857" i="1" s="1"/>
  <c r="B1858" i="1" a="1"/>
  <c r="B1858" i="1" s="1"/>
  <c r="A1858" i="1" s="1"/>
  <c r="B1859" i="1" a="1"/>
  <c r="B1859" i="1" s="1"/>
  <c r="A1859" i="1" s="1"/>
  <c r="B1860" i="1" a="1"/>
  <c r="B1860" i="1" s="1"/>
  <c r="A1860" i="1" s="1"/>
  <c r="B1861" i="1" a="1"/>
  <c r="B1861" i="1" s="1"/>
  <c r="A1861" i="1" s="1"/>
  <c r="B1862" i="1" a="1"/>
  <c r="B1862" i="1" s="1"/>
  <c r="A1862" i="1" s="1"/>
  <c r="B1863" i="1" a="1"/>
  <c r="B1863" i="1" s="1"/>
  <c r="A1863" i="1" s="1"/>
  <c r="B1864" i="1" a="1"/>
  <c r="B1864" i="1" s="1"/>
  <c r="A1864" i="1" s="1"/>
  <c r="B1865" i="1" a="1"/>
  <c r="B1865" i="1" s="1"/>
  <c r="A1865" i="1" s="1"/>
  <c r="B1866" i="1" a="1"/>
  <c r="B1866" i="1" s="1"/>
  <c r="A1866" i="1" s="1"/>
  <c r="B1867" i="1" a="1"/>
  <c r="B1867" i="1" s="1"/>
  <c r="A1867" i="1" s="1"/>
  <c r="B1868" i="1" a="1"/>
  <c r="B1868" i="1" s="1"/>
  <c r="A1868" i="1" s="1"/>
  <c r="B1869" i="1" a="1"/>
  <c r="B1869" i="1" s="1"/>
  <c r="A1869" i="1" s="1"/>
  <c r="B1870" i="1" a="1"/>
  <c r="B1870" i="1" s="1"/>
  <c r="A1870" i="1" s="1"/>
  <c r="B1871" i="1" a="1"/>
  <c r="B1871" i="1" s="1"/>
  <c r="A1871" i="1" s="1"/>
  <c r="B1872" i="1" a="1"/>
  <c r="B1872" i="1" s="1"/>
  <c r="A1872" i="1" s="1"/>
  <c r="B1873" i="1" a="1"/>
  <c r="B1873" i="1" s="1"/>
  <c r="A1873" i="1" s="1"/>
  <c r="B1874" i="1" a="1"/>
  <c r="B1874" i="1" s="1"/>
  <c r="A1874" i="1" s="1"/>
  <c r="B1875" i="1" a="1"/>
  <c r="B1875" i="1" s="1"/>
  <c r="A1875" i="1" s="1"/>
  <c r="B1876" i="1" a="1"/>
  <c r="B1876" i="1" s="1"/>
  <c r="A1876" i="1" s="1"/>
  <c r="B1877" i="1" a="1"/>
  <c r="B1877" i="1" s="1"/>
  <c r="A1877" i="1" s="1"/>
  <c r="B1878" i="1" a="1"/>
  <c r="B1878" i="1" s="1"/>
  <c r="A1878" i="1" s="1"/>
  <c r="B1879" i="1" a="1"/>
  <c r="B1879" i="1" s="1"/>
  <c r="A1879" i="1" s="1"/>
  <c r="B1880" i="1" a="1"/>
  <c r="B1880" i="1" s="1"/>
  <c r="A1880" i="1" s="1"/>
  <c r="B1881" i="1" a="1"/>
  <c r="B1881" i="1" s="1"/>
  <c r="A1881" i="1" s="1"/>
  <c r="B1882" i="1" a="1"/>
  <c r="B1882" i="1" s="1"/>
  <c r="A1882" i="1" s="1"/>
  <c r="B1883" i="1" a="1"/>
  <c r="B1883" i="1" s="1"/>
  <c r="A1883" i="1" s="1"/>
  <c r="B1884" i="1" a="1"/>
  <c r="B1884" i="1" s="1"/>
  <c r="A1884" i="1" s="1"/>
  <c r="B1885" i="1" a="1"/>
  <c r="B1885" i="1" s="1"/>
  <c r="A1885" i="1" s="1"/>
  <c r="B1886" i="1" a="1"/>
  <c r="B1886" i="1" s="1"/>
  <c r="A1886" i="1" s="1"/>
  <c r="B1887" i="1" a="1"/>
  <c r="B1887" i="1" s="1"/>
  <c r="A1887" i="1" s="1"/>
  <c r="B1888" i="1" a="1"/>
  <c r="B1888" i="1" s="1"/>
  <c r="A1888" i="1" s="1"/>
  <c r="B1889" i="1" a="1"/>
  <c r="B1889" i="1" s="1"/>
  <c r="A1889" i="1" s="1"/>
  <c r="B1890" i="1" a="1"/>
  <c r="B1890" i="1" s="1"/>
  <c r="A1890" i="1" s="1"/>
  <c r="B1891" i="1" a="1"/>
  <c r="B1891" i="1" s="1"/>
  <c r="A1891" i="1" s="1"/>
  <c r="B1892" i="1" a="1"/>
  <c r="B1892" i="1" s="1"/>
  <c r="A1892" i="1" s="1"/>
  <c r="B1893" i="1" a="1"/>
  <c r="B1893" i="1" s="1"/>
  <c r="A1893" i="1" s="1"/>
  <c r="B1894" i="1" a="1"/>
  <c r="B1894" i="1" s="1"/>
  <c r="A1894" i="1" s="1"/>
  <c r="B1895" i="1" a="1"/>
  <c r="B1895" i="1" s="1"/>
  <c r="A1895" i="1" s="1"/>
  <c r="B1896" i="1" a="1"/>
  <c r="B1896" i="1" s="1"/>
  <c r="A1896" i="1" s="1"/>
  <c r="B1897" i="1" a="1"/>
  <c r="B1897" i="1" s="1"/>
  <c r="A1897" i="1" s="1"/>
  <c r="B1898" i="1" a="1"/>
  <c r="B1898" i="1" s="1"/>
  <c r="A1898" i="1" s="1"/>
  <c r="B1899" i="1" a="1"/>
  <c r="B1899" i="1" s="1"/>
  <c r="A1899" i="1" s="1"/>
  <c r="B1900" i="1" a="1"/>
  <c r="B1900" i="1" s="1"/>
  <c r="A1900" i="1" s="1"/>
  <c r="B1901" i="1" a="1"/>
  <c r="B1901" i="1" s="1"/>
  <c r="A1901" i="1" s="1"/>
  <c r="B1902" i="1" a="1"/>
  <c r="B1902" i="1" s="1"/>
  <c r="A1902" i="1" s="1"/>
  <c r="B1903" i="1" a="1"/>
  <c r="B1903" i="1" s="1"/>
  <c r="A1903" i="1" s="1"/>
  <c r="B1904" i="1" a="1"/>
  <c r="B1904" i="1" s="1"/>
  <c r="A1904" i="1" s="1"/>
  <c r="B1905" i="1" a="1"/>
  <c r="B1905" i="1" s="1"/>
  <c r="A1905" i="1" s="1"/>
  <c r="B1906" i="1" a="1"/>
  <c r="B1906" i="1" s="1"/>
  <c r="A1906" i="1" s="1"/>
  <c r="B1907" i="1" a="1"/>
  <c r="B1907" i="1" s="1"/>
  <c r="A1907" i="1" s="1"/>
  <c r="B1908" i="1" a="1"/>
  <c r="B1908" i="1" s="1"/>
  <c r="A1908" i="1" s="1"/>
  <c r="B1909" i="1" a="1"/>
  <c r="B1909" i="1" s="1"/>
  <c r="A1909" i="1" s="1"/>
  <c r="B1910" i="1" a="1"/>
  <c r="B1910" i="1" s="1"/>
  <c r="A1910" i="1" s="1"/>
  <c r="B1911" i="1" a="1"/>
  <c r="B1911" i="1" s="1"/>
  <c r="A1911" i="1" s="1"/>
  <c r="B1912" i="1" a="1"/>
  <c r="B1912" i="1" s="1"/>
  <c r="A1912" i="1" s="1"/>
  <c r="B1913" i="1" a="1"/>
  <c r="B1913" i="1" s="1"/>
  <c r="A1913" i="1" s="1"/>
  <c r="B1914" i="1" a="1"/>
  <c r="B1914" i="1" s="1"/>
  <c r="A1914" i="1" s="1"/>
  <c r="B1915" i="1" a="1"/>
  <c r="B1915" i="1" s="1"/>
  <c r="A1915" i="1" s="1"/>
  <c r="B1916" i="1" a="1"/>
  <c r="B1916" i="1" s="1"/>
  <c r="A1916" i="1" s="1"/>
  <c r="B1917" i="1" a="1"/>
  <c r="B1917" i="1" s="1"/>
  <c r="A1917" i="1" s="1"/>
  <c r="B1918" i="1" a="1"/>
  <c r="B1918" i="1" s="1"/>
  <c r="A1918" i="1" s="1"/>
  <c r="B1919" i="1" a="1"/>
  <c r="B1919" i="1" s="1"/>
  <c r="A1919" i="1" s="1"/>
  <c r="B1920" i="1" a="1"/>
  <c r="B1920" i="1" s="1"/>
  <c r="A1920" i="1" s="1"/>
  <c r="B1921" i="1" a="1"/>
  <c r="B1921" i="1" s="1"/>
  <c r="A1921" i="1" s="1"/>
  <c r="B1922" i="1" a="1"/>
  <c r="B1922" i="1" s="1"/>
  <c r="A1922" i="1" s="1"/>
  <c r="B1923" i="1" a="1"/>
  <c r="B1923" i="1" s="1"/>
  <c r="A1923" i="1" s="1"/>
  <c r="B1924" i="1" a="1"/>
  <c r="B1924" i="1" s="1"/>
  <c r="A1924" i="1" s="1"/>
  <c r="B1925" i="1" a="1"/>
  <c r="B1925" i="1" s="1"/>
  <c r="A1925" i="1" s="1"/>
  <c r="B1926" i="1" a="1"/>
  <c r="B1926" i="1" s="1"/>
  <c r="A1926" i="1" s="1"/>
  <c r="B1927" i="1" a="1"/>
  <c r="B1927" i="1" s="1"/>
  <c r="A1927" i="1" s="1"/>
  <c r="B1928" i="1" a="1"/>
  <c r="B1928" i="1" s="1"/>
  <c r="A1928" i="1" s="1"/>
  <c r="B1929" i="1" a="1"/>
  <c r="B1929" i="1" s="1"/>
  <c r="A1929" i="1" s="1"/>
  <c r="B1930" i="1" a="1"/>
  <c r="B1930" i="1" s="1"/>
  <c r="A1930" i="1" s="1"/>
  <c r="B1931" i="1" a="1"/>
  <c r="B1931" i="1" s="1"/>
  <c r="A1931" i="1" s="1"/>
  <c r="B1932" i="1" a="1"/>
  <c r="B1932" i="1" s="1"/>
  <c r="A1932" i="1" s="1"/>
  <c r="B1933" i="1" a="1"/>
  <c r="B1933" i="1" s="1"/>
  <c r="A1933" i="1" s="1"/>
  <c r="B1934" i="1" a="1"/>
  <c r="B1934" i="1" s="1"/>
  <c r="A1934" i="1" s="1"/>
  <c r="B1935" i="1" a="1"/>
  <c r="B1935" i="1" s="1"/>
  <c r="A1935" i="1" s="1"/>
  <c r="B1936" i="1" a="1"/>
  <c r="B1936" i="1" s="1"/>
  <c r="A1936" i="1" s="1"/>
  <c r="B1937" i="1" a="1"/>
  <c r="B1937" i="1" s="1"/>
  <c r="A1937" i="1" s="1"/>
  <c r="B1938" i="1" a="1"/>
  <c r="B1938" i="1" s="1"/>
  <c r="A1938" i="1" s="1"/>
  <c r="B1939" i="1" a="1"/>
  <c r="B1939" i="1" s="1"/>
  <c r="A1939" i="1" s="1"/>
  <c r="B1940" i="1" a="1"/>
  <c r="B1940" i="1" s="1"/>
  <c r="A1940" i="1" s="1"/>
  <c r="B1941" i="1" a="1"/>
  <c r="B1941" i="1" s="1"/>
  <c r="A1941" i="1" s="1"/>
  <c r="B1942" i="1" a="1"/>
  <c r="B1942" i="1" s="1"/>
  <c r="A1942" i="1" s="1"/>
  <c r="B1943" i="1" a="1"/>
  <c r="B1943" i="1" s="1"/>
  <c r="A1943" i="1" s="1"/>
  <c r="B1944" i="1" a="1"/>
  <c r="B1944" i="1" s="1"/>
  <c r="A1944" i="1" s="1"/>
  <c r="B1945" i="1" a="1"/>
  <c r="B1945" i="1" s="1"/>
  <c r="A1945" i="1" s="1"/>
  <c r="B1946" i="1" a="1"/>
  <c r="B1946" i="1" s="1"/>
  <c r="A1946" i="1" s="1"/>
  <c r="B1947" i="1" a="1"/>
  <c r="B1947" i="1" s="1"/>
  <c r="A1947" i="1" s="1"/>
  <c r="B1948" i="1" a="1"/>
  <c r="B1948" i="1" s="1"/>
  <c r="A1948" i="1" s="1"/>
  <c r="B1949" i="1" a="1"/>
  <c r="B1949" i="1" s="1"/>
  <c r="A1949" i="1" s="1"/>
  <c r="B1950" i="1" a="1"/>
  <c r="B1950" i="1" s="1"/>
  <c r="A1950" i="1" s="1"/>
  <c r="B1951" i="1" a="1"/>
  <c r="B1951" i="1" s="1"/>
  <c r="A1951" i="1" s="1"/>
  <c r="B1952" i="1" a="1"/>
  <c r="B1952" i="1" s="1"/>
  <c r="A1952" i="1" s="1"/>
  <c r="B1953" i="1" a="1"/>
  <c r="B1953" i="1" s="1"/>
  <c r="A1953" i="1" s="1"/>
  <c r="B1954" i="1" a="1"/>
  <c r="B1954" i="1" s="1"/>
  <c r="A1954" i="1" s="1"/>
  <c r="B1955" i="1" a="1"/>
  <c r="B1955" i="1" s="1"/>
  <c r="A1955" i="1" s="1"/>
  <c r="B1956" i="1" a="1"/>
  <c r="B1956" i="1" s="1"/>
  <c r="A1956" i="1" s="1"/>
  <c r="B1957" i="1" a="1"/>
  <c r="B1957" i="1" s="1"/>
  <c r="A1957" i="1" s="1"/>
  <c r="B1958" i="1" a="1"/>
  <c r="B1958" i="1" s="1"/>
  <c r="A1958" i="1" s="1"/>
  <c r="B1959" i="1" a="1"/>
  <c r="B1959" i="1" s="1"/>
  <c r="A1959" i="1" s="1"/>
  <c r="B1960" i="1" a="1"/>
  <c r="B1960" i="1" s="1"/>
  <c r="A1960" i="1" s="1"/>
  <c r="B1961" i="1" a="1"/>
  <c r="B1961" i="1" s="1"/>
  <c r="A1961" i="1" s="1"/>
  <c r="B1962" i="1" a="1"/>
  <c r="B1962" i="1" s="1"/>
  <c r="A1962" i="1" s="1"/>
  <c r="B1963" i="1" a="1"/>
  <c r="B1963" i="1" s="1"/>
  <c r="A1963" i="1" s="1"/>
  <c r="B1964" i="1" a="1"/>
  <c r="B1964" i="1" s="1"/>
  <c r="A1964" i="1" s="1"/>
  <c r="B1965" i="1" a="1"/>
  <c r="B1965" i="1" s="1"/>
  <c r="A1965" i="1" s="1"/>
  <c r="B1966" i="1" a="1"/>
  <c r="B1966" i="1" s="1"/>
  <c r="A1966" i="1" s="1"/>
  <c r="B1967" i="1" a="1"/>
  <c r="B1967" i="1" s="1"/>
  <c r="A1967" i="1" s="1"/>
  <c r="B1968" i="1" a="1"/>
  <c r="B1968" i="1" s="1"/>
  <c r="A1968" i="1" s="1"/>
  <c r="B1969" i="1" a="1"/>
  <c r="B1969" i="1" s="1"/>
  <c r="A1969" i="1" s="1"/>
  <c r="B1970" i="1" a="1"/>
  <c r="B1970" i="1" s="1"/>
  <c r="A1970" i="1" s="1"/>
  <c r="B1971" i="1" a="1"/>
  <c r="B1971" i="1" s="1"/>
  <c r="A1971" i="1" s="1"/>
  <c r="B1972" i="1" a="1"/>
  <c r="B1972" i="1" s="1"/>
  <c r="A1972" i="1" s="1"/>
  <c r="B1973" i="1" a="1"/>
  <c r="B1973" i="1" s="1"/>
  <c r="A1973" i="1" s="1"/>
  <c r="B1974" i="1" a="1"/>
  <c r="B1974" i="1" s="1"/>
  <c r="A1974" i="1" s="1"/>
  <c r="B1975" i="1" a="1"/>
  <c r="B1975" i="1" s="1"/>
  <c r="A1975" i="1" s="1"/>
  <c r="B1976" i="1" a="1"/>
  <c r="B1976" i="1" s="1"/>
  <c r="A1976" i="1" s="1"/>
  <c r="B1977" i="1" a="1"/>
  <c r="B1977" i="1" s="1"/>
  <c r="A1977" i="1" s="1"/>
  <c r="B1978" i="1" a="1"/>
  <c r="B1978" i="1" s="1"/>
  <c r="A1978" i="1" s="1"/>
  <c r="B1979" i="1" a="1"/>
  <c r="B1979" i="1" s="1"/>
  <c r="A1979" i="1" s="1"/>
  <c r="B1980" i="1" a="1"/>
  <c r="B1980" i="1" s="1"/>
  <c r="A1980" i="1" s="1"/>
  <c r="B1981" i="1" a="1"/>
  <c r="B1981" i="1" s="1"/>
  <c r="A1981" i="1" s="1"/>
  <c r="B1982" i="1" a="1"/>
  <c r="B1982" i="1" s="1"/>
  <c r="A1982" i="1" s="1"/>
  <c r="B1983" i="1" a="1"/>
  <c r="B1983" i="1" s="1"/>
  <c r="A1983" i="1" s="1"/>
  <c r="B1984" i="1" a="1"/>
  <c r="B1984" i="1" s="1"/>
  <c r="A1984" i="1" s="1"/>
  <c r="B1985" i="1" a="1"/>
  <c r="B1985" i="1" s="1"/>
  <c r="A1985" i="1" s="1"/>
  <c r="B1986" i="1" a="1"/>
  <c r="B1986" i="1" s="1"/>
  <c r="A1986" i="1" s="1"/>
  <c r="B1987" i="1" a="1"/>
  <c r="B1987" i="1" s="1"/>
  <c r="A1987" i="1" s="1"/>
  <c r="B1988" i="1" a="1"/>
  <c r="B1988" i="1" s="1"/>
  <c r="A1988" i="1" s="1"/>
  <c r="B1989" i="1" a="1"/>
  <c r="B1989" i="1" s="1"/>
  <c r="A1989" i="1" s="1"/>
  <c r="B1990" i="1" a="1"/>
  <c r="B1990" i="1" s="1"/>
  <c r="A1990" i="1" s="1"/>
  <c r="B1991" i="1" a="1"/>
  <c r="B1991" i="1" s="1"/>
  <c r="A1991" i="1" s="1"/>
  <c r="B1992" i="1" a="1"/>
  <c r="B1992" i="1" s="1"/>
  <c r="A1992" i="1" s="1"/>
  <c r="B1993" i="1" a="1"/>
  <c r="B1993" i="1" s="1"/>
  <c r="A1993" i="1" s="1"/>
  <c r="B1994" i="1" a="1"/>
  <c r="B1994" i="1" s="1"/>
  <c r="A1994" i="1" s="1"/>
  <c r="B1995" i="1" a="1"/>
  <c r="B1995" i="1" s="1"/>
  <c r="A1995" i="1" s="1"/>
  <c r="B1996" i="1" a="1"/>
  <c r="B1996" i="1" s="1"/>
  <c r="A1996" i="1" s="1"/>
  <c r="B1997" i="1" a="1"/>
  <c r="B1997" i="1" s="1"/>
  <c r="A1997" i="1" s="1"/>
  <c r="B1998" i="1" a="1"/>
  <c r="B1998" i="1" s="1"/>
  <c r="A1998" i="1" s="1"/>
  <c r="B1999" i="1" a="1"/>
  <c r="B1999" i="1" s="1"/>
  <c r="A1999" i="1" s="1"/>
  <c r="B2000" i="1" a="1"/>
  <c r="B2000" i="1" s="1"/>
  <c r="A2000" i="1" s="1"/>
  <c r="B2001" i="1" a="1"/>
  <c r="B2001" i="1" s="1"/>
  <c r="A2001" i="1" s="1"/>
  <c r="B2002" i="1" a="1"/>
  <c r="B2002" i="1" s="1"/>
  <c r="A2002" i="1" s="1"/>
  <c r="B2003" i="1" a="1"/>
  <c r="B2003" i="1" s="1"/>
  <c r="A2003" i="1" s="1"/>
  <c r="B2004" i="1" a="1"/>
  <c r="B2004" i="1" s="1"/>
  <c r="A2004" i="1" s="1"/>
  <c r="B2005" i="1" a="1"/>
  <c r="B2005" i="1" s="1"/>
  <c r="A2005" i="1" s="1"/>
  <c r="B2006" i="1" a="1"/>
  <c r="B2006" i="1" s="1"/>
  <c r="A2006" i="1" s="1"/>
  <c r="B2007" i="1" a="1"/>
  <c r="B2007" i="1" s="1"/>
  <c r="A2007" i="1" s="1"/>
  <c r="B2008" i="1" a="1"/>
  <c r="B2008" i="1" s="1"/>
  <c r="A2008" i="1" s="1"/>
  <c r="B2009" i="1" a="1"/>
  <c r="B2009" i="1" s="1"/>
  <c r="A2009" i="1" s="1"/>
  <c r="B2010" i="1" a="1"/>
  <c r="B2010" i="1" s="1"/>
  <c r="A2010" i="1" s="1"/>
  <c r="B2011" i="1" a="1"/>
  <c r="B2011" i="1" s="1"/>
  <c r="A2011" i="1" s="1"/>
  <c r="B2012" i="1" a="1"/>
  <c r="B2012" i="1" s="1"/>
  <c r="A2012" i="1" s="1"/>
  <c r="B107" i="1" a="1"/>
  <c r="B107" i="1" s="1"/>
  <c r="A107" i="1" s="1"/>
  <c r="B123" i="1" a="1"/>
  <c r="B123" i="1" s="1"/>
  <c r="A123" i="1" s="1"/>
  <c r="B139" i="1" a="1"/>
  <c r="B139" i="1" s="1"/>
  <c r="A139" i="1" s="1"/>
  <c r="B155" i="1" a="1"/>
  <c r="B155" i="1" s="1"/>
  <c r="A155" i="1" s="1"/>
  <c r="B171" i="1" a="1"/>
  <c r="B171" i="1" s="1"/>
  <c r="A171" i="1" s="1"/>
  <c r="B187" i="1" a="1"/>
  <c r="B187" i="1" s="1"/>
  <c r="A187" i="1" s="1"/>
  <c r="B203" i="1" a="1"/>
  <c r="B203" i="1" s="1"/>
  <c r="A203" i="1" s="1"/>
  <c r="B219" i="1" a="1"/>
  <c r="B219" i="1" s="1"/>
  <c r="A219" i="1" s="1"/>
  <c r="B228" i="1" a="1"/>
  <c r="B228" i="1" s="1"/>
  <c r="A228" i="1" s="1"/>
  <c r="B236" i="1" a="1"/>
  <c r="B236" i="1" s="1"/>
  <c r="A236" i="1" s="1"/>
  <c r="B244" i="1" a="1"/>
  <c r="B244" i="1" s="1"/>
  <c r="A244" i="1" s="1"/>
  <c r="B252" i="1" a="1"/>
  <c r="B252" i="1" s="1"/>
  <c r="A252" i="1" s="1"/>
  <c r="B260" i="1" a="1"/>
  <c r="B260" i="1" s="1"/>
  <c r="A260" i="1" s="1"/>
  <c r="B268" i="1" a="1"/>
  <c r="B268" i="1" s="1"/>
  <c r="A268" i="1" s="1"/>
  <c r="B276" i="1" a="1"/>
  <c r="B276" i="1" s="1"/>
  <c r="A276" i="1" s="1"/>
  <c r="B284" i="1" a="1"/>
  <c r="B284" i="1" s="1"/>
  <c r="A284" i="1" s="1"/>
  <c r="B292" i="1" a="1"/>
  <c r="B292" i="1" s="1"/>
  <c r="A292" i="1" s="1"/>
  <c r="B300" i="1" a="1"/>
  <c r="B300" i="1" s="1"/>
  <c r="A300" i="1" s="1"/>
  <c r="B308" i="1" a="1"/>
  <c r="B308" i="1" s="1"/>
  <c r="A308" i="1" s="1"/>
  <c r="B316" i="1" a="1"/>
  <c r="B316" i="1" s="1"/>
  <c r="A316" i="1" s="1"/>
  <c r="B324" i="1" a="1"/>
  <c r="B324" i="1" s="1"/>
  <c r="A324" i="1" s="1"/>
  <c r="B332" i="1" a="1"/>
  <c r="B332" i="1" s="1"/>
  <c r="A332" i="1" s="1"/>
  <c r="B340" i="1" a="1"/>
  <c r="B340" i="1" s="1"/>
  <c r="A340" i="1" s="1"/>
  <c r="B348" i="1" a="1"/>
  <c r="B348" i="1" s="1"/>
  <c r="A348" i="1" s="1"/>
  <c r="B356" i="1" a="1"/>
  <c r="B356" i="1" s="1"/>
  <c r="A356" i="1" s="1"/>
  <c r="B364" i="1" a="1"/>
  <c r="B364" i="1" s="1"/>
  <c r="A364" i="1" s="1"/>
  <c r="B372" i="1" a="1"/>
  <c r="B372" i="1" s="1"/>
  <c r="A372" i="1" s="1"/>
  <c r="B380" i="1" a="1"/>
  <c r="B380" i="1" s="1"/>
  <c r="A380" i="1" s="1"/>
  <c r="B388" i="1" a="1"/>
  <c r="B388" i="1" s="1"/>
  <c r="A388" i="1" s="1"/>
  <c r="B396" i="1" a="1"/>
  <c r="B396" i="1" s="1"/>
  <c r="A396" i="1" s="1"/>
  <c r="B404" i="1" a="1"/>
  <c r="B404" i="1" s="1"/>
  <c r="A404" i="1" s="1"/>
  <c r="B412" i="1" a="1"/>
  <c r="B412" i="1" s="1"/>
  <c r="A412" i="1" s="1"/>
  <c r="B420" i="1" a="1"/>
  <c r="B420" i="1" s="1"/>
  <c r="A420" i="1" s="1"/>
  <c r="B428" i="1" a="1"/>
  <c r="B428" i="1" s="1"/>
  <c r="A428" i="1" s="1"/>
  <c r="B436" i="1" a="1"/>
  <c r="B436" i="1" s="1"/>
  <c r="A436" i="1" s="1"/>
  <c r="B444" i="1" a="1"/>
  <c r="B444" i="1" s="1"/>
  <c r="A444" i="1" s="1"/>
  <c r="B452" i="1" a="1"/>
  <c r="B452" i="1" s="1"/>
  <c r="A452" i="1" s="1"/>
  <c r="B460" i="1" a="1"/>
  <c r="B460" i="1" s="1"/>
  <c r="A460" i="1" s="1"/>
  <c r="B468" i="1" a="1"/>
  <c r="B468" i="1" s="1"/>
  <c r="A468" i="1" s="1"/>
  <c r="B476" i="1" a="1"/>
  <c r="B476" i="1" s="1"/>
  <c r="A476" i="1" s="1"/>
  <c r="B99" i="1" a="1"/>
  <c r="B99" i="1" s="1"/>
  <c r="A99" i="1" s="1"/>
  <c r="B115" i="1" a="1"/>
  <c r="B115" i="1" s="1"/>
  <c r="A115" i="1" s="1"/>
  <c r="B131" i="1" a="1"/>
  <c r="B131" i="1" s="1"/>
  <c r="A131" i="1" s="1"/>
  <c r="B147" i="1" a="1"/>
  <c r="B147" i="1" s="1"/>
  <c r="A147" i="1" s="1"/>
  <c r="B163" i="1" a="1"/>
  <c r="B163" i="1" s="1"/>
  <c r="A163" i="1" s="1"/>
  <c r="B179" i="1" a="1"/>
  <c r="B179" i="1" s="1"/>
  <c r="A179" i="1" s="1"/>
  <c r="B195" i="1" a="1"/>
  <c r="B195" i="1" s="1"/>
  <c r="A195" i="1" s="1"/>
  <c r="B211" i="1" a="1"/>
  <c r="B211" i="1" s="1"/>
  <c r="A211" i="1" s="1"/>
  <c r="B224" i="1" a="1"/>
  <c r="B224" i="1" s="1"/>
  <c r="A224" i="1" s="1"/>
  <c r="B232" i="1" a="1"/>
  <c r="B232" i="1" s="1"/>
  <c r="A232" i="1" s="1"/>
  <c r="B240" i="1" a="1"/>
  <c r="B240" i="1" s="1"/>
  <c r="A240" i="1" s="1"/>
  <c r="B248" i="1" a="1"/>
  <c r="B248" i="1" s="1"/>
  <c r="A248" i="1" s="1"/>
  <c r="B256" i="1" a="1"/>
  <c r="B256" i="1" s="1"/>
  <c r="A256" i="1" s="1"/>
  <c r="B264" i="1" a="1"/>
  <c r="B264" i="1" s="1"/>
  <c r="A264" i="1" s="1"/>
  <c r="B272" i="1" a="1"/>
  <c r="B272" i="1" s="1"/>
  <c r="A272" i="1" s="1"/>
  <c r="B280" i="1" a="1"/>
  <c r="B280" i="1" s="1"/>
  <c r="A280" i="1" s="1"/>
  <c r="B288" i="1" a="1"/>
  <c r="B288" i="1" s="1"/>
  <c r="A288" i="1" s="1"/>
  <c r="B296" i="1" a="1"/>
  <c r="B296" i="1" s="1"/>
  <c r="A296" i="1" s="1"/>
  <c r="B304" i="1" a="1"/>
  <c r="B304" i="1" s="1"/>
  <c r="A304" i="1" s="1"/>
  <c r="B312" i="1" a="1"/>
  <c r="B312" i="1" s="1"/>
  <c r="A312" i="1" s="1"/>
  <c r="B320" i="1" a="1"/>
  <c r="B320" i="1" s="1"/>
  <c r="A320" i="1" s="1"/>
  <c r="B328" i="1" a="1"/>
  <c r="B328" i="1" s="1"/>
  <c r="A328" i="1" s="1"/>
  <c r="B336" i="1" a="1"/>
  <c r="B336" i="1" s="1"/>
  <c r="A336" i="1" s="1"/>
  <c r="B344" i="1" a="1"/>
  <c r="B344" i="1" s="1"/>
  <c r="A344" i="1" s="1"/>
  <c r="B352" i="1" a="1"/>
  <c r="B352" i="1" s="1"/>
  <c r="A352" i="1" s="1"/>
  <c r="B360" i="1" a="1"/>
  <c r="B360" i="1" s="1"/>
  <c r="A360" i="1" s="1"/>
  <c r="B368" i="1" a="1"/>
  <c r="B368" i="1" s="1"/>
  <c r="A368" i="1" s="1"/>
  <c r="B376" i="1" a="1"/>
  <c r="B376" i="1" s="1"/>
  <c r="A376" i="1" s="1"/>
  <c r="B384" i="1" a="1"/>
  <c r="B384" i="1" s="1"/>
  <c r="A384" i="1" s="1"/>
  <c r="B392" i="1" a="1"/>
  <c r="B392" i="1" s="1"/>
  <c r="A392" i="1" s="1"/>
  <c r="B400" i="1" a="1"/>
  <c r="B400" i="1" s="1"/>
  <c r="A400" i="1" s="1"/>
  <c r="B408" i="1" a="1"/>
  <c r="B408" i="1" s="1"/>
  <c r="A408" i="1" s="1"/>
  <c r="B416" i="1" a="1"/>
  <c r="B416" i="1" s="1"/>
  <c r="A416" i="1" s="1"/>
  <c r="B424" i="1" a="1"/>
  <c r="B424" i="1" s="1"/>
  <c r="A424" i="1" s="1"/>
  <c r="B432" i="1" a="1"/>
  <c r="B432" i="1" s="1"/>
  <c r="A432" i="1" s="1"/>
  <c r="B440" i="1" a="1"/>
  <c r="B440" i="1" s="1"/>
  <c r="A440" i="1" s="1"/>
  <c r="B448" i="1" a="1"/>
  <c r="B448" i="1" s="1"/>
  <c r="A448" i="1" s="1"/>
  <c r="B456" i="1" a="1"/>
  <c r="B456" i="1" s="1"/>
  <c r="A456" i="1" s="1"/>
  <c r="B464" i="1" a="1"/>
  <c r="B464" i="1" s="1"/>
  <c r="A464" i="1" s="1"/>
  <c r="B472" i="1" a="1"/>
  <c r="B472" i="1" s="1"/>
  <c r="A472" i="1" s="1"/>
  <c r="B2013" i="1" a="1"/>
  <c r="B2013" i="1" s="1"/>
  <c r="A2013" i="1" s="1"/>
  <c r="B2015" i="1" a="1"/>
  <c r="B2015" i="1" s="1"/>
  <c r="A2015" i="1" s="1"/>
  <c r="B2016" i="1" a="1"/>
  <c r="B2016" i="1" s="1"/>
  <c r="A2016" i="1" s="1"/>
  <c r="B2017" i="1" a="1"/>
  <c r="B2017" i="1" s="1"/>
  <c r="A2017" i="1" s="1"/>
  <c r="B2018" i="1" a="1"/>
  <c r="B2018" i="1" s="1"/>
  <c r="A2018" i="1" s="1"/>
  <c r="B2019" i="1" a="1"/>
  <c r="B2019" i="1" s="1"/>
  <c r="A2019" i="1" s="1"/>
  <c r="B2020" i="1" a="1"/>
  <c r="B2020" i="1" s="1"/>
  <c r="A2020" i="1" s="1"/>
  <c r="B2021" i="1" a="1"/>
  <c r="B2021" i="1" s="1"/>
  <c r="A2021" i="1" s="1"/>
  <c r="B2022" i="1" a="1"/>
  <c r="B2022" i="1" s="1"/>
  <c r="A2022" i="1" s="1"/>
  <c r="B2023" i="1" a="1"/>
  <c r="B2023" i="1" s="1"/>
  <c r="A2023" i="1" s="1"/>
  <c r="B2024" i="1" a="1"/>
  <c r="B2024" i="1" s="1"/>
  <c r="A2024" i="1" s="1"/>
  <c r="B2025" i="1" a="1"/>
  <c r="B2025" i="1" s="1"/>
  <c r="A2025" i="1" s="1"/>
  <c r="B2026" i="1" a="1"/>
  <c r="B2026" i="1" s="1"/>
  <c r="A2026" i="1" s="1"/>
  <c r="B2027" i="1" a="1"/>
  <c r="B2027" i="1" s="1"/>
  <c r="A2027" i="1" s="1"/>
  <c r="B2028" i="1" a="1"/>
  <c r="B2028" i="1" s="1"/>
  <c r="A2028" i="1" s="1"/>
  <c r="B2029" i="1" a="1"/>
  <c r="B2029" i="1" s="1"/>
  <c r="A2029" i="1" s="1"/>
  <c r="B2030" i="1" a="1"/>
  <c r="B2030" i="1" s="1"/>
  <c r="A2030" i="1" s="1"/>
  <c r="B2031" i="1" a="1"/>
  <c r="B2031" i="1" s="1"/>
  <c r="A2031" i="1" s="1"/>
  <c r="B2032" i="1" a="1"/>
  <c r="B2032" i="1" s="1"/>
  <c r="A2032" i="1" s="1"/>
  <c r="B2033" i="1" a="1"/>
  <c r="B2033" i="1" s="1"/>
  <c r="A2033" i="1" s="1"/>
  <c r="B2034" i="1" a="1"/>
  <c r="B2034" i="1" s="1"/>
  <c r="A2034" i="1" s="1"/>
  <c r="B2035" i="1" a="1"/>
  <c r="B2035" i="1" s="1"/>
  <c r="A2035" i="1" s="1"/>
  <c r="B2036" i="1" a="1"/>
  <c r="B2036" i="1" s="1"/>
  <c r="A2036" i="1" s="1"/>
  <c r="B2037" i="1" a="1"/>
  <c r="B2037" i="1" s="1"/>
  <c r="A2037" i="1" s="1"/>
  <c r="B2038" i="1" a="1"/>
  <c r="B2038" i="1" s="1"/>
  <c r="A2038" i="1" s="1"/>
  <c r="B2039" i="1" a="1"/>
  <c r="B2039" i="1" s="1"/>
  <c r="A2039" i="1" s="1"/>
  <c r="B2040" i="1" a="1"/>
  <c r="B2040" i="1" s="1"/>
  <c r="A2040" i="1" s="1"/>
  <c r="B2041" i="1" a="1"/>
  <c r="B2041" i="1" s="1"/>
  <c r="A2041" i="1" s="1"/>
  <c r="B2042" i="1" a="1"/>
  <c r="B2042" i="1" s="1"/>
  <c r="A2042" i="1" s="1"/>
  <c r="B2043" i="1" a="1"/>
  <c r="B2043" i="1" s="1"/>
  <c r="A2043" i="1" s="1"/>
  <c r="B2044" i="1" a="1"/>
  <c r="B2044" i="1" s="1"/>
  <c r="A2044" i="1" s="1"/>
  <c r="B2045" i="1" a="1"/>
  <c r="B2045" i="1" s="1"/>
  <c r="A2045" i="1" s="1"/>
  <c r="B2046" i="1" a="1"/>
  <c r="B2046" i="1" s="1"/>
  <c r="A2046" i="1" s="1"/>
  <c r="B2047" i="1" a="1"/>
  <c r="B2047" i="1" s="1"/>
  <c r="A2047" i="1" s="1"/>
  <c r="B2048" i="1" a="1"/>
  <c r="B2048" i="1" s="1"/>
  <c r="A2048" i="1" s="1"/>
  <c r="B2049" i="1" a="1"/>
  <c r="B2049" i="1" s="1"/>
  <c r="A2049" i="1" s="1"/>
  <c r="B2050" i="1" a="1"/>
  <c r="B2050" i="1" s="1"/>
  <c r="A2050" i="1" s="1"/>
  <c r="B2051" i="1" a="1"/>
  <c r="B2051" i="1" s="1"/>
  <c r="A2051" i="1" s="1"/>
  <c r="B2052" i="1" a="1"/>
  <c r="B2052" i="1" s="1"/>
  <c r="A2052" i="1" s="1"/>
  <c r="B2053" i="1" a="1"/>
  <c r="B2053" i="1" s="1"/>
  <c r="A2053" i="1" s="1"/>
  <c r="B2054" i="1" a="1"/>
  <c r="B2054" i="1" s="1"/>
  <c r="A2054" i="1" s="1"/>
  <c r="B2056" i="1" a="1"/>
  <c r="B2056" i="1" s="1"/>
  <c r="A2056" i="1" s="1"/>
  <c r="B2057" i="1" a="1"/>
  <c r="B2057" i="1" s="1"/>
  <c r="A2057" i="1" s="1"/>
  <c r="B2058" i="1" a="1"/>
  <c r="B2058" i="1" s="1"/>
  <c r="A2058" i="1" s="1"/>
  <c r="B2060" i="1" a="1"/>
  <c r="B2060" i="1" s="1"/>
  <c r="A2060" i="1" s="1"/>
  <c r="B2062" i="1" a="1"/>
  <c r="B2062" i="1" s="1"/>
  <c r="A2062" i="1" s="1"/>
  <c r="B2064" i="1" a="1"/>
  <c r="B2064" i="1" s="1"/>
  <c r="A2064" i="1" s="1"/>
  <c r="B2066" i="1" a="1"/>
  <c r="B2066" i="1" s="1"/>
  <c r="A2066" i="1" s="1"/>
  <c r="B2068" i="1" a="1"/>
  <c r="B2068" i="1" s="1"/>
  <c r="A2068" i="1" s="1"/>
  <c r="B2070" i="1" a="1"/>
  <c r="B2070" i="1" s="1"/>
  <c r="A2070" i="1" s="1"/>
  <c r="B2072" i="1" a="1"/>
  <c r="B2072" i="1" s="1"/>
  <c r="A2072" i="1" s="1"/>
  <c r="B2074" i="1" a="1"/>
  <c r="B2074" i="1" s="1"/>
  <c r="A2074" i="1" s="1"/>
  <c r="B2075" i="1" a="1"/>
  <c r="B2075" i="1" s="1"/>
  <c r="A2075" i="1" s="1"/>
  <c r="B2077" i="1" a="1"/>
  <c r="B2077" i="1" s="1"/>
  <c r="A2077" i="1" s="1"/>
  <c r="B2079" i="1" a="1"/>
  <c r="B2079" i="1" s="1"/>
  <c r="A2079" i="1" s="1"/>
  <c r="B2081" i="1" a="1"/>
  <c r="B2081" i="1" s="1"/>
  <c r="A2081" i="1" s="1"/>
  <c r="B2083" i="1" a="1"/>
  <c r="B2083" i="1" s="1"/>
  <c r="A2083" i="1" s="1"/>
  <c r="B2085" i="1" a="1"/>
  <c r="B2085" i="1" s="1"/>
  <c r="A2085" i="1" s="1"/>
  <c r="B2087" i="1" a="1"/>
  <c r="B2087" i="1" s="1"/>
  <c r="A2087" i="1" s="1"/>
  <c r="B2089" i="1" a="1"/>
  <c r="B2089" i="1" s="1"/>
  <c r="A2089" i="1" s="1"/>
  <c r="B2091" i="1" a="1"/>
  <c r="B2091" i="1" s="1"/>
  <c r="A2091" i="1" s="1"/>
  <c r="B2093" i="1" a="1"/>
  <c r="B2093" i="1" s="1"/>
  <c r="A2093" i="1" s="1"/>
  <c r="B2095" i="1" a="1"/>
  <c r="B2095" i="1" s="1"/>
  <c r="A2095" i="1" s="1"/>
  <c r="B2097" i="1" a="1"/>
  <c r="B2097" i="1" s="1"/>
  <c r="A2097" i="1" s="1"/>
  <c r="B2099" i="1" a="1"/>
  <c r="B2099" i="1" s="1"/>
  <c r="A2099" i="1" s="1"/>
  <c r="B2101" i="1" a="1"/>
  <c r="B2101" i="1" s="1"/>
  <c r="A2101" i="1" s="1"/>
  <c r="B2103" i="1" a="1"/>
  <c r="B2103" i="1" s="1"/>
  <c r="A2103" i="1" s="1"/>
  <c r="B2105" i="1" a="1"/>
  <c r="B2105" i="1" s="1"/>
  <c r="A2105" i="1" s="1"/>
  <c r="B2107" i="1" a="1"/>
  <c r="B2107" i="1" s="1"/>
  <c r="A2107" i="1" s="1"/>
  <c r="B2109" i="1" a="1"/>
  <c r="B2109" i="1" s="1"/>
  <c r="A2109" i="1" s="1"/>
  <c r="B2111" i="1" a="1"/>
  <c r="B2111" i="1" s="1"/>
  <c r="A2111" i="1" s="1"/>
  <c r="B2113" i="1" a="1"/>
  <c r="B2113" i="1" s="1"/>
  <c r="A2113" i="1" s="1"/>
  <c r="B2115" i="1" a="1"/>
  <c r="B2115" i="1" s="1"/>
  <c r="A2115" i="1" s="1"/>
  <c r="B2117" i="1" a="1"/>
  <c r="B2117" i="1" s="1"/>
  <c r="A2117" i="1" s="1"/>
  <c r="B2119" i="1" a="1"/>
  <c r="B2119" i="1" s="1"/>
  <c r="A2119" i="1" s="1"/>
  <c r="B2121" i="1" a="1"/>
  <c r="B2121" i="1" s="1"/>
  <c r="A2121" i="1" s="1"/>
  <c r="B2123" i="1" a="1"/>
  <c r="B2123" i="1" s="1"/>
  <c r="A2123" i="1" s="1"/>
  <c r="B2125" i="1" a="1"/>
  <c r="B2125" i="1" s="1"/>
  <c r="A2125" i="1" s="1"/>
  <c r="B2127" i="1" a="1"/>
  <c r="B2127" i="1" s="1"/>
  <c r="A2127" i="1" s="1"/>
  <c r="B2129" i="1" a="1"/>
  <c r="B2129" i="1" s="1"/>
  <c r="A2129" i="1" s="1"/>
  <c r="B2131" i="1" a="1"/>
  <c r="B2131" i="1" s="1"/>
  <c r="A2131" i="1" s="1"/>
  <c r="B2133" i="1" a="1"/>
  <c r="B2133" i="1" s="1"/>
  <c r="A2133" i="1" s="1"/>
  <c r="B2135" i="1" a="1"/>
  <c r="B2135" i="1" s="1"/>
  <c r="A2135" i="1" s="1"/>
  <c r="B2137" i="1" a="1"/>
  <c r="B2137" i="1" s="1"/>
  <c r="A2137" i="1" s="1"/>
  <c r="B2139" i="1" a="1"/>
  <c r="B2139" i="1" s="1"/>
  <c r="A2139" i="1" s="1"/>
  <c r="B2141" i="1" a="1"/>
  <c r="B2141" i="1" s="1"/>
  <c r="A2141" i="1" s="1"/>
  <c r="B2143" i="1" a="1"/>
  <c r="B2143" i="1" s="1"/>
  <c r="A2143" i="1" s="1"/>
  <c r="B2145" i="1" a="1"/>
  <c r="B2145" i="1" s="1"/>
  <c r="A2145" i="1" s="1"/>
  <c r="B2147" i="1" a="1"/>
  <c r="B2147" i="1" s="1"/>
  <c r="A2147" i="1" s="1"/>
  <c r="B2149" i="1" a="1"/>
  <c r="B2149" i="1" s="1"/>
  <c r="A2149" i="1" s="1"/>
  <c r="B2151" i="1" a="1"/>
  <c r="B2151" i="1" s="1"/>
  <c r="A2151" i="1" s="1"/>
  <c r="B2153" i="1" a="1"/>
  <c r="B2153" i="1" s="1"/>
  <c r="A2153" i="1" s="1"/>
  <c r="B2155" i="1" a="1"/>
  <c r="B2155" i="1" s="1"/>
  <c r="A2155" i="1" s="1"/>
  <c r="B2157" i="1" a="1"/>
  <c r="B2157" i="1" s="1"/>
  <c r="A2157" i="1" s="1"/>
  <c r="B2159" i="1" a="1"/>
  <c r="B2159" i="1" s="1"/>
  <c r="A2159" i="1" s="1"/>
  <c r="B2161" i="1" a="1"/>
  <c r="B2161" i="1" s="1"/>
  <c r="A2161" i="1" s="1"/>
  <c r="B2163" i="1" a="1"/>
  <c r="B2163" i="1" s="1"/>
  <c r="A2163" i="1" s="1"/>
  <c r="B2165" i="1" a="1"/>
  <c r="B2165" i="1" s="1"/>
  <c r="A2165" i="1" s="1"/>
  <c r="B2167" i="1" a="1"/>
  <c r="B2167" i="1" s="1"/>
  <c r="A2167" i="1" s="1"/>
  <c r="B2169" i="1" a="1"/>
  <c r="B2169" i="1" s="1"/>
  <c r="A2169" i="1" s="1"/>
  <c r="B2171" i="1" a="1"/>
  <c r="B2171" i="1" s="1"/>
  <c r="A2171" i="1" s="1"/>
  <c r="B2173" i="1" a="1"/>
  <c r="B2173" i="1" s="1"/>
  <c r="A2173" i="1" s="1"/>
  <c r="B2175" i="1" a="1"/>
  <c r="B2175" i="1" s="1"/>
  <c r="A2175" i="1" s="1"/>
  <c r="B2177" i="1" a="1"/>
  <c r="B2177" i="1" s="1"/>
  <c r="A2177" i="1" s="1"/>
  <c r="B2179" i="1" a="1"/>
  <c r="B2179" i="1" s="1"/>
  <c r="A2179" i="1" s="1"/>
  <c r="B2181" i="1" a="1"/>
  <c r="B2181" i="1" s="1"/>
  <c r="A2181" i="1" s="1"/>
  <c r="B2183" i="1" a="1"/>
  <c r="B2183" i="1" s="1"/>
  <c r="A2183" i="1" s="1"/>
  <c r="B2185" i="1" a="1"/>
  <c r="B2185" i="1" s="1"/>
  <c r="A2185" i="1" s="1"/>
  <c r="B2186" i="1" a="1"/>
  <c r="B2186" i="1" s="1"/>
  <c r="A2186" i="1" s="1"/>
  <c r="B2188" i="1" a="1"/>
  <c r="B2188" i="1" s="1"/>
  <c r="A2188" i="1" s="1"/>
  <c r="B2190" i="1" a="1"/>
  <c r="B2190" i="1" s="1"/>
  <c r="A2190" i="1" s="1"/>
  <c r="B2192" i="1" a="1"/>
  <c r="B2192" i="1" s="1"/>
  <c r="A2192" i="1" s="1"/>
  <c r="B2194" i="1" a="1"/>
  <c r="B2194" i="1" s="1"/>
  <c r="A2194" i="1" s="1"/>
  <c r="B2196" i="1" a="1"/>
  <c r="B2196" i="1" s="1"/>
  <c r="A2196" i="1" s="1"/>
  <c r="B2198" i="1" a="1"/>
  <c r="B2198" i="1" s="1"/>
  <c r="A2198" i="1" s="1"/>
  <c r="B2200" i="1" a="1"/>
  <c r="B2200" i="1" s="1"/>
  <c r="A2200" i="1" s="1"/>
  <c r="B2202" i="1" a="1"/>
  <c r="B2202" i="1" s="1"/>
  <c r="A2202" i="1" s="1"/>
  <c r="B2204" i="1" a="1"/>
  <c r="B2204" i="1" s="1"/>
  <c r="A2204" i="1" s="1"/>
  <c r="B2206" i="1" a="1"/>
  <c r="B2206" i="1" s="1"/>
  <c r="A2206" i="1" s="1"/>
  <c r="B2207" i="1" a="1"/>
  <c r="B2207" i="1" s="1"/>
  <c r="A2207" i="1" s="1"/>
  <c r="B2209" i="1" a="1"/>
  <c r="B2209" i="1" s="1"/>
  <c r="A2209" i="1" s="1"/>
  <c r="B2211" i="1" a="1"/>
  <c r="B2211" i="1" s="1"/>
  <c r="A2211" i="1" s="1"/>
  <c r="B2213" i="1" a="1"/>
  <c r="B2213" i="1" s="1"/>
  <c r="A2213" i="1" s="1"/>
  <c r="B2215" i="1" a="1"/>
  <c r="B2215" i="1" s="1"/>
  <c r="A2215" i="1" s="1"/>
  <c r="B2217" i="1" a="1"/>
  <c r="B2217" i="1" s="1"/>
  <c r="A2217" i="1" s="1"/>
  <c r="B2219" i="1" a="1"/>
  <c r="B2219" i="1" s="1"/>
  <c r="A2219" i="1" s="1"/>
  <c r="B2221" i="1" a="1"/>
  <c r="B2221" i="1" s="1"/>
  <c r="A2221" i="1" s="1"/>
  <c r="B2223" i="1" a="1"/>
  <c r="B2223" i="1" s="1"/>
  <c r="A2223" i="1" s="1"/>
  <c r="B2225" i="1" a="1"/>
  <c r="B2225" i="1" s="1"/>
  <c r="A2225" i="1" s="1"/>
  <c r="B2227" i="1" a="1"/>
  <c r="B2227" i="1" s="1"/>
  <c r="A2227" i="1" s="1"/>
  <c r="B2229" i="1" a="1"/>
  <c r="B2229" i="1" s="1"/>
  <c r="A2229" i="1" s="1"/>
  <c r="B2230" i="1" a="1"/>
  <c r="B2230" i="1" s="1"/>
  <c r="A2230" i="1" s="1"/>
  <c r="B2014" i="1" a="1"/>
  <c r="B2014" i="1" s="1"/>
  <c r="A2014" i="1" s="1"/>
  <c r="B2055" i="1" a="1"/>
  <c r="B2055" i="1" s="1"/>
  <c r="A2055" i="1" s="1"/>
  <c r="B2059" i="1" a="1"/>
  <c r="B2059" i="1" s="1"/>
  <c r="A2059" i="1" s="1"/>
  <c r="B2061" i="1" a="1"/>
  <c r="B2061" i="1" s="1"/>
  <c r="A2061" i="1" s="1"/>
  <c r="B2063" i="1" a="1"/>
  <c r="B2063" i="1" s="1"/>
  <c r="A2063" i="1" s="1"/>
  <c r="B2065" i="1" a="1"/>
  <c r="B2065" i="1" s="1"/>
  <c r="A2065" i="1" s="1"/>
  <c r="B2067" i="1" a="1"/>
  <c r="B2067" i="1" s="1"/>
  <c r="A2067" i="1" s="1"/>
  <c r="B2069" i="1" a="1"/>
  <c r="B2069" i="1" s="1"/>
  <c r="A2069" i="1" s="1"/>
  <c r="B2071" i="1" a="1"/>
  <c r="B2071" i="1" s="1"/>
  <c r="A2071" i="1" s="1"/>
  <c r="B2073" i="1" a="1"/>
  <c r="B2073" i="1" s="1"/>
  <c r="A2073" i="1" s="1"/>
  <c r="B2076" i="1" a="1"/>
  <c r="B2076" i="1" s="1"/>
  <c r="A2076" i="1" s="1"/>
  <c r="B2078" i="1" a="1"/>
  <c r="B2078" i="1" s="1"/>
  <c r="A2078" i="1" s="1"/>
  <c r="B2080" i="1" a="1"/>
  <c r="B2080" i="1" s="1"/>
  <c r="A2080" i="1" s="1"/>
  <c r="B2082" i="1" a="1"/>
  <c r="B2082" i="1" s="1"/>
  <c r="A2082" i="1" s="1"/>
  <c r="B2084" i="1" a="1"/>
  <c r="B2084" i="1" s="1"/>
  <c r="A2084" i="1" s="1"/>
  <c r="B2086" i="1" a="1"/>
  <c r="B2086" i="1" s="1"/>
  <c r="A2086" i="1" s="1"/>
  <c r="B2088" i="1" a="1"/>
  <c r="B2088" i="1" s="1"/>
  <c r="A2088" i="1" s="1"/>
  <c r="B2090" i="1" a="1"/>
  <c r="B2090" i="1" s="1"/>
  <c r="A2090" i="1" s="1"/>
  <c r="B2092" i="1" a="1"/>
  <c r="B2092" i="1" s="1"/>
  <c r="A2092" i="1" s="1"/>
  <c r="B2094" i="1" a="1"/>
  <c r="B2094" i="1" s="1"/>
  <c r="A2094" i="1" s="1"/>
  <c r="B2096" i="1" a="1"/>
  <c r="B2096" i="1" s="1"/>
  <c r="A2096" i="1" s="1"/>
  <c r="B2098" i="1" a="1"/>
  <c r="B2098" i="1" s="1"/>
  <c r="A2098" i="1" s="1"/>
  <c r="B2100" i="1" a="1"/>
  <c r="B2100" i="1" s="1"/>
  <c r="A2100" i="1" s="1"/>
  <c r="B2102" i="1" a="1"/>
  <c r="B2102" i="1" s="1"/>
  <c r="A2102" i="1" s="1"/>
  <c r="B2104" i="1" a="1"/>
  <c r="B2104" i="1" s="1"/>
  <c r="A2104" i="1" s="1"/>
  <c r="B2106" i="1" a="1"/>
  <c r="B2106" i="1" s="1"/>
  <c r="A2106" i="1" s="1"/>
  <c r="B2108" i="1" a="1"/>
  <c r="B2108" i="1" s="1"/>
  <c r="A2108" i="1" s="1"/>
  <c r="B2110" i="1" a="1"/>
  <c r="B2110" i="1" s="1"/>
  <c r="A2110" i="1" s="1"/>
  <c r="B2112" i="1" a="1"/>
  <c r="B2112" i="1" s="1"/>
  <c r="A2112" i="1" s="1"/>
  <c r="B2114" i="1" a="1"/>
  <c r="B2114" i="1" s="1"/>
  <c r="A2114" i="1" s="1"/>
  <c r="B2116" i="1" a="1"/>
  <c r="B2116" i="1" s="1"/>
  <c r="A2116" i="1" s="1"/>
  <c r="B2118" i="1" a="1"/>
  <c r="B2118" i="1" s="1"/>
  <c r="A2118" i="1" s="1"/>
  <c r="B2120" i="1" a="1"/>
  <c r="B2120" i="1" s="1"/>
  <c r="A2120" i="1" s="1"/>
  <c r="B2122" i="1" a="1"/>
  <c r="B2122" i="1" s="1"/>
  <c r="A2122" i="1" s="1"/>
  <c r="B2124" i="1" a="1"/>
  <c r="B2124" i="1" s="1"/>
  <c r="A2124" i="1" s="1"/>
  <c r="B2126" i="1" a="1"/>
  <c r="B2126" i="1" s="1"/>
  <c r="A2126" i="1" s="1"/>
  <c r="B2128" i="1" a="1"/>
  <c r="B2128" i="1" s="1"/>
  <c r="A2128" i="1" s="1"/>
  <c r="B2130" i="1" a="1"/>
  <c r="B2130" i="1" s="1"/>
  <c r="A2130" i="1" s="1"/>
  <c r="B2132" i="1" a="1"/>
  <c r="B2132" i="1" s="1"/>
  <c r="A2132" i="1" s="1"/>
  <c r="B2134" i="1" a="1"/>
  <c r="B2134" i="1" s="1"/>
  <c r="A2134" i="1" s="1"/>
  <c r="B2136" i="1" a="1"/>
  <c r="B2136" i="1" s="1"/>
  <c r="A2136" i="1" s="1"/>
  <c r="B2138" i="1" a="1"/>
  <c r="B2138" i="1" s="1"/>
  <c r="A2138" i="1" s="1"/>
  <c r="B2140" i="1" a="1"/>
  <c r="B2140" i="1" s="1"/>
  <c r="A2140" i="1" s="1"/>
  <c r="B2142" i="1" a="1"/>
  <c r="B2142" i="1" s="1"/>
  <c r="A2142" i="1" s="1"/>
  <c r="B2144" i="1" a="1"/>
  <c r="B2144" i="1" s="1"/>
  <c r="A2144" i="1" s="1"/>
  <c r="B2146" i="1" a="1"/>
  <c r="B2146" i="1" s="1"/>
  <c r="A2146" i="1" s="1"/>
  <c r="B2148" i="1" a="1"/>
  <c r="B2148" i="1" s="1"/>
  <c r="A2148" i="1" s="1"/>
  <c r="B2150" i="1" a="1"/>
  <c r="B2150" i="1" s="1"/>
  <c r="A2150" i="1" s="1"/>
  <c r="B2152" i="1" a="1"/>
  <c r="B2152" i="1" s="1"/>
  <c r="A2152" i="1" s="1"/>
  <c r="B2154" i="1" a="1"/>
  <c r="B2154" i="1" s="1"/>
  <c r="A2154" i="1" s="1"/>
  <c r="B2156" i="1" a="1"/>
  <c r="B2156" i="1" s="1"/>
  <c r="A2156" i="1" s="1"/>
  <c r="B2158" i="1" a="1"/>
  <c r="B2158" i="1" s="1"/>
  <c r="A2158" i="1" s="1"/>
  <c r="B2160" i="1" a="1"/>
  <c r="B2160" i="1" s="1"/>
  <c r="A2160" i="1" s="1"/>
  <c r="B2162" i="1" a="1"/>
  <c r="B2162" i="1" s="1"/>
  <c r="A2162" i="1" s="1"/>
  <c r="B2164" i="1" a="1"/>
  <c r="B2164" i="1" s="1"/>
  <c r="A2164" i="1" s="1"/>
  <c r="B2166" i="1" a="1"/>
  <c r="B2166" i="1" s="1"/>
  <c r="A2166" i="1" s="1"/>
  <c r="B2168" i="1" a="1"/>
  <c r="B2168" i="1" s="1"/>
  <c r="A2168" i="1" s="1"/>
  <c r="B2170" i="1" a="1"/>
  <c r="B2170" i="1" s="1"/>
  <c r="A2170" i="1" s="1"/>
  <c r="B2172" i="1" a="1"/>
  <c r="B2172" i="1" s="1"/>
  <c r="A2172" i="1" s="1"/>
  <c r="B2174" i="1" a="1"/>
  <c r="B2174" i="1" s="1"/>
  <c r="A2174" i="1" s="1"/>
  <c r="B2176" i="1" a="1"/>
  <c r="B2176" i="1" s="1"/>
  <c r="A2176" i="1" s="1"/>
  <c r="B2178" i="1" a="1"/>
  <c r="B2178" i="1" s="1"/>
  <c r="A2178" i="1" s="1"/>
  <c r="B2180" i="1" a="1"/>
  <c r="B2180" i="1" s="1"/>
  <c r="A2180" i="1" s="1"/>
  <c r="B2182" i="1" a="1"/>
  <c r="B2182" i="1" s="1"/>
  <c r="A2182" i="1" s="1"/>
  <c r="B2184" i="1" a="1"/>
  <c r="B2184" i="1" s="1"/>
  <c r="A2184" i="1" s="1"/>
  <c r="B2187" i="1" a="1"/>
  <c r="B2187" i="1" s="1"/>
  <c r="A2187" i="1" s="1"/>
  <c r="B2189" i="1" a="1"/>
  <c r="B2189" i="1" s="1"/>
  <c r="A2189" i="1" s="1"/>
  <c r="B2191" i="1" a="1"/>
  <c r="B2191" i="1" s="1"/>
  <c r="A2191" i="1" s="1"/>
  <c r="B2193" i="1" a="1"/>
  <c r="B2193" i="1" s="1"/>
  <c r="A2193" i="1" s="1"/>
  <c r="B2195" i="1" a="1"/>
  <c r="B2195" i="1" s="1"/>
  <c r="A2195" i="1" s="1"/>
  <c r="B2197" i="1" a="1"/>
  <c r="B2197" i="1" s="1"/>
  <c r="A2197" i="1" s="1"/>
  <c r="B2199" i="1" a="1"/>
  <c r="B2199" i="1" s="1"/>
  <c r="A2199" i="1" s="1"/>
  <c r="B2201" i="1" a="1"/>
  <c r="B2201" i="1" s="1"/>
  <c r="A2201" i="1" s="1"/>
  <c r="B2203" i="1" a="1"/>
  <c r="B2203" i="1" s="1"/>
  <c r="A2203" i="1" s="1"/>
  <c r="B2205" i="1" a="1"/>
  <c r="B2205" i="1" s="1"/>
  <c r="A2205" i="1" s="1"/>
  <c r="B2208" i="1" a="1"/>
  <c r="B2208" i="1" s="1"/>
  <c r="A2208" i="1" s="1"/>
  <c r="B2210" i="1" a="1"/>
  <c r="B2210" i="1" s="1"/>
  <c r="A2210" i="1" s="1"/>
  <c r="B2212" i="1" a="1"/>
  <c r="B2212" i="1" s="1"/>
  <c r="A2212" i="1" s="1"/>
  <c r="B2214" i="1" a="1"/>
  <c r="B2214" i="1" s="1"/>
  <c r="A2214" i="1" s="1"/>
  <c r="B2216" i="1" a="1"/>
  <c r="B2216" i="1" s="1"/>
  <c r="A2216" i="1" s="1"/>
  <c r="B2218" i="1" a="1"/>
  <c r="B2218" i="1" s="1"/>
  <c r="A2218" i="1" s="1"/>
  <c r="B2220" i="1" a="1"/>
  <c r="B2220" i="1" s="1"/>
  <c r="A2220" i="1" s="1"/>
  <c r="B2222" i="1" a="1"/>
  <c r="B2222" i="1" s="1"/>
  <c r="A2222" i="1" s="1"/>
  <c r="B2224" i="1" a="1"/>
  <c r="B2224" i="1" s="1"/>
  <c r="A2224" i="1" s="1"/>
  <c r="B2226" i="1" a="1"/>
  <c r="B2226" i="1" s="1"/>
  <c r="A2226" i="1" s="1"/>
  <c r="B2228" i="1" a="1"/>
  <c r="B2228" i="1" s="1"/>
  <c r="A2228" i="1" s="1"/>
  <c r="B2232" i="1" a="1"/>
  <c r="B2232" i="1" s="1"/>
  <c r="A2232" i="1" s="1"/>
  <c r="B2234" i="1" a="1"/>
  <c r="B2234" i="1" s="1"/>
  <c r="A2234" i="1" s="1"/>
  <c r="B2236" i="1" a="1"/>
  <c r="B2236" i="1" s="1"/>
  <c r="A2236" i="1" s="1"/>
  <c r="B2238" i="1" a="1"/>
  <c r="B2238" i="1" s="1"/>
  <c r="A2238" i="1" s="1"/>
  <c r="B2240" i="1" a="1"/>
  <c r="B2240" i="1" s="1"/>
  <c r="A2240" i="1" s="1"/>
  <c r="B2242" i="1" a="1"/>
  <c r="B2242" i="1" s="1"/>
  <c r="A2242" i="1" s="1"/>
  <c r="B2244" i="1" a="1"/>
  <c r="B2244" i="1" s="1"/>
  <c r="A2244" i="1" s="1"/>
  <c r="B2246" i="1" a="1"/>
  <c r="B2246" i="1" s="1"/>
  <c r="A2246" i="1" s="1"/>
  <c r="B2248" i="1" a="1"/>
  <c r="B2248" i="1" s="1"/>
  <c r="A2248" i="1" s="1"/>
  <c r="B2250" i="1" a="1"/>
  <c r="B2250" i="1" s="1"/>
  <c r="A2250" i="1" s="1"/>
  <c r="B2252" i="1" a="1"/>
  <c r="B2252" i="1" s="1"/>
  <c r="A2252" i="1" s="1"/>
  <c r="B2254" i="1" a="1"/>
  <c r="B2254" i="1" s="1"/>
  <c r="A2254" i="1" s="1"/>
  <c r="B2256" i="1" a="1"/>
  <c r="B2256" i="1" s="1"/>
  <c r="A2256" i="1" s="1"/>
  <c r="B2258" i="1" a="1"/>
  <c r="B2258" i="1" s="1"/>
  <c r="A2258" i="1" s="1"/>
  <c r="B2260" i="1" a="1"/>
  <c r="B2260" i="1" s="1"/>
  <c r="A2260" i="1" s="1"/>
  <c r="B2262" i="1" a="1"/>
  <c r="B2262" i="1" s="1"/>
  <c r="A2262" i="1" s="1"/>
  <c r="B2264" i="1" a="1"/>
  <c r="B2264" i="1" s="1"/>
  <c r="A2264" i="1" s="1"/>
  <c r="B2266" i="1" a="1"/>
  <c r="B2266" i="1" s="1"/>
  <c r="A2266" i="1" s="1"/>
  <c r="B2268" i="1" a="1"/>
  <c r="B2268" i="1" s="1"/>
  <c r="A2268" i="1" s="1"/>
  <c r="B2270" i="1" a="1"/>
  <c r="B2270" i="1" s="1"/>
  <c r="A2270" i="1" s="1"/>
  <c r="B2272" i="1" a="1"/>
  <c r="B2272" i="1" s="1"/>
  <c r="A2272" i="1" s="1"/>
  <c r="B2274" i="1" a="1"/>
  <c r="B2274" i="1" s="1"/>
  <c r="A2274" i="1" s="1"/>
  <c r="B2276" i="1" a="1"/>
  <c r="B2276" i="1" s="1"/>
  <c r="A2276" i="1" s="1"/>
  <c r="B2278" i="1" a="1"/>
  <c r="B2278" i="1" s="1"/>
  <c r="A2278" i="1" s="1"/>
  <c r="B2280" i="1" a="1"/>
  <c r="B2280" i="1" s="1"/>
  <c r="A2280" i="1" s="1"/>
  <c r="B2282" i="1" a="1"/>
  <c r="B2282" i="1" s="1"/>
  <c r="A2282" i="1" s="1"/>
  <c r="B2284" i="1" a="1"/>
  <c r="B2284" i="1" s="1"/>
  <c r="A2284" i="1" s="1"/>
  <c r="B2286" i="1" a="1"/>
  <c r="B2286" i="1" s="1"/>
  <c r="A2286" i="1" s="1"/>
  <c r="B2288" i="1" a="1"/>
  <c r="B2288" i="1" s="1"/>
  <c r="A2288" i="1" s="1"/>
  <c r="B2290" i="1" a="1"/>
  <c r="B2290" i="1" s="1"/>
  <c r="A2290" i="1" s="1"/>
  <c r="B2292" i="1" a="1"/>
  <c r="B2292" i="1" s="1"/>
  <c r="A2292" i="1" s="1"/>
  <c r="B2294" i="1" a="1"/>
  <c r="B2294" i="1" s="1"/>
  <c r="A2294" i="1" s="1"/>
  <c r="B2296" i="1" a="1"/>
  <c r="B2296" i="1" s="1"/>
  <c r="A2296" i="1" s="1"/>
  <c r="B2298" i="1" a="1"/>
  <c r="B2298" i="1" s="1"/>
  <c r="A2298" i="1" s="1"/>
  <c r="B2300" i="1" a="1"/>
  <c r="B2300" i="1" s="1"/>
  <c r="A2300" i="1" s="1"/>
  <c r="B2302" i="1" a="1"/>
  <c r="B2302" i="1" s="1"/>
  <c r="A2302" i="1" s="1"/>
  <c r="B2304" i="1" a="1"/>
  <c r="B2304" i="1" s="1"/>
  <c r="A2304" i="1" s="1"/>
  <c r="B2306" i="1" a="1"/>
  <c r="B2306" i="1" s="1"/>
  <c r="A2306" i="1" s="1"/>
  <c r="B2308" i="1" a="1"/>
  <c r="B2308" i="1" s="1"/>
  <c r="A2308" i="1" s="1"/>
  <c r="B2310" i="1" a="1"/>
  <c r="B2310" i="1" s="1"/>
  <c r="A2310" i="1" s="1"/>
  <c r="B2312" i="1" a="1"/>
  <c r="B2312" i="1" s="1"/>
  <c r="A2312" i="1" s="1"/>
  <c r="B2314" i="1" a="1"/>
  <c r="B2314" i="1" s="1"/>
  <c r="A2314" i="1" s="1"/>
  <c r="B2316" i="1" a="1"/>
  <c r="B2316" i="1" s="1"/>
  <c r="A2316" i="1" s="1"/>
  <c r="B2318" i="1" a="1"/>
  <c r="B2318" i="1" s="1"/>
  <c r="A2318" i="1" s="1"/>
  <c r="B2320" i="1" a="1"/>
  <c r="B2320" i="1" s="1"/>
  <c r="A2320" i="1" s="1"/>
  <c r="B2322" i="1" a="1"/>
  <c r="B2322" i="1" s="1"/>
  <c r="A2322" i="1" s="1"/>
  <c r="B2324" i="1" a="1"/>
  <c r="B2324" i="1" s="1"/>
  <c r="A2324" i="1" s="1"/>
  <c r="B2326" i="1" a="1"/>
  <c r="B2326" i="1" s="1"/>
  <c r="A2326" i="1" s="1"/>
  <c r="B2328" i="1" a="1"/>
  <c r="B2328" i="1" s="1"/>
  <c r="A2328" i="1" s="1"/>
  <c r="B2330" i="1" a="1"/>
  <c r="B2330" i="1" s="1"/>
  <c r="A2330" i="1" s="1"/>
  <c r="B2332" i="1" a="1"/>
  <c r="B2332" i="1" s="1"/>
  <c r="A2332" i="1" s="1"/>
  <c r="B2334" i="1" a="1"/>
  <c r="B2334" i="1" s="1"/>
  <c r="A2334" i="1" s="1"/>
  <c r="B2336" i="1" a="1"/>
  <c r="B2336" i="1" s="1"/>
  <c r="A2336" i="1" s="1"/>
  <c r="B2338" i="1" a="1"/>
  <c r="B2338" i="1" s="1"/>
  <c r="A2338" i="1" s="1"/>
  <c r="B2340" i="1" a="1"/>
  <c r="B2340" i="1" s="1"/>
  <c r="A2340" i="1" s="1"/>
  <c r="B2342" i="1" a="1"/>
  <c r="B2342" i="1" s="1"/>
  <c r="A2342" i="1" s="1"/>
  <c r="B2344" i="1" a="1"/>
  <c r="B2344" i="1" s="1"/>
  <c r="A2344" i="1" s="1"/>
  <c r="B2346" i="1" a="1"/>
  <c r="B2346" i="1" s="1"/>
  <c r="A2346" i="1" s="1"/>
  <c r="B2348" i="1" a="1"/>
  <c r="B2348" i="1" s="1"/>
  <c r="A2348" i="1" s="1"/>
  <c r="B2350" i="1" a="1"/>
  <c r="B2350" i="1" s="1"/>
  <c r="A2350" i="1" s="1"/>
  <c r="B2352" i="1" a="1"/>
  <c r="B2352" i="1" s="1"/>
  <c r="A2352" i="1" s="1"/>
  <c r="B2354" i="1" a="1"/>
  <c r="B2354" i="1" s="1"/>
  <c r="A2354" i="1" s="1"/>
  <c r="B2356" i="1" a="1"/>
  <c r="B2356" i="1" s="1"/>
  <c r="A2356" i="1" s="1"/>
  <c r="B2358" i="1" a="1"/>
  <c r="B2358" i="1" s="1"/>
  <c r="A2358" i="1" s="1"/>
  <c r="B2360" i="1" a="1"/>
  <c r="B2360" i="1" s="1"/>
  <c r="A2360" i="1" s="1"/>
  <c r="B2362" i="1" a="1"/>
  <c r="B2362" i="1" s="1"/>
  <c r="A2362" i="1" s="1"/>
  <c r="B2364" i="1" a="1"/>
  <c r="B2364" i="1" s="1"/>
  <c r="A2364" i="1" s="1"/>
  <c r="B2366" i="1" a="1"/>
  <c r="B2366" i="1" s="1"/>
  <c r="A2366" i="1" s="1"/>
  <c r="B2368" i="1" a="1"/>
  <c r="B2368" i="1" s="1"/>
  <c r="A2368" i="1" s="1"/>
  <c r="B2370" i="1" a="1"/>
  <c r="B2370" i="1" s="1"/>
  <c r="A2370" i="1" s="1"/>
  <c r="B2372" i="1" a="1"/>
  <c r="B2372" i="1" s="1"/>
  <c r="A2372" i="1" s="1"/>
  <c r="B2374" i="1" a="1"/>
  <c r="B2374" i="1" s="1"/>
  <c r="A2374" i="1" s="1"/>
  <c r="B2376" i="1" a="1"/>
  <c r="B2376" i="1" s="1"/>
  <c r="A2376" i="1" s="1"/>
  <c r="B2378" i="1" a="1"/>
  <c r="B2378" i="1" s="1"/>
  <c r="A2378" i="1" s="1"/>
  <c r="B2380" i="1" a="1"/>
  <c r="B2380" i="1" s="1"/>
  <c r="A2380" i="1" s="1"/>
  <c r="B2382" i="1" a="1"/>
  <c r="B2382" i="1" s="1"/>
  <c r="A2382" i="1" s="1"/>
  <c r="B2384" i="1" a="1"/>
  <c r="B2384" i="1" s="1"/>
  <c r="A2384" i="1" s="1"/>
  <c r="B2386" i="1" a="1"/>
  <c r="B2386" i="1" s="1"/>
  <c r="A2386" i="1" s="1"/>
  <c r="B2388" i="1" a="1"/>
  <c r="B2388" i="1" s="1"/>
  <c r="A2388" i="1" s="1"/>
  <c r="B2390" i="1" a="1"/>
  <c r="B2390" i="1" s="1"/>
  <c r="A2390" i="1" s="1"/>
  <c r="B2392" i="1" a="1"/>
  <c r="B2392" i="1" s="1"/>
  <c r="A2392" i="1" s="1"/>
  <c r="B2394" i="1" a="1"/>
  <c r="B2394" i="1" s="1"/>
  <c r="A2394" i="1" s="1"/>
  <c r="B2396" i="1" a="1"/>
  <c r="B2396" i="1" s="1"/>
  <c r="A2396" i="1" s="1"/>
  <c r="B2398" i="1" a="1"/>
  <c r="B2398" i="1" s="1"/>
  <c r="A2398" i="1" s="1"/>
  <c r="B2400" i="1" a="1"/>
  <c r="B2400" i="1" s="1"/>
  <c r="A2400" i="1" s="1"/>
  <c r="B2402" i="1" a="1"/>
  <c r="B2402" i="1" s="1"/>
  <c r="A2402" i="1" s="1"/>
  <c r="B2404" i="1" a="1"/>
  <c r="B2404" i="1" s="1"/>
  <c r="A2404" i="1" s="1"/>
  <c r="B2406" i="1" a="1"/>
  <c r="B2406" i="1" s="1"/>
  <c r="A2406" i="1" s="1"/>
  <c r="B2408" i="1" a="1"/>
  <c r="B2408" i="1" s="1"/>
  <c r="A2408" i="1" s="1"/>
  <c r="B2410" i="1" a="1"/>
  <c r="B2410" i="1" s="1"/>
  <c r="A2410" i="1" s="1"/>
  <c r="B2412" i="1" a="1"/>
  <c r="B2412" i="1" s="1"/>
  <c r="A2412" i="1" s="1"/>
  <c r="B2414" i="1" a="1"/>
  <c r="B2414" i="1" s="1"/>
  <c r="A2414" i="1" s="1"/>
  <c r="B2416" i="1" a="1"/>
  <c r="B2416" i="1" s="1"/>
  <c r="A2416" i="1" s="1"/>
  <c r="B2418" i="1" a="1"/>
  <c r="B2418" i="1" s="1"/>
  <c r="A2418" i="1" s="1"/>
  <c r="B2420" i="1" a="1"/>
  <c r="B2420" i="1" s="1"/>
  <c r="A2420" i="1" s="1"/>
  <c r="B2422" i="1" a="1"/>
  <c r="B2422" i="1" s="1"/>
  <c r="A2422" i="1" s="1"/>
  <c r="B2424" i="1" a="1"/>
  <c r="B2424" i="1" s="1"/>
  <c r="A2424" i="1" s="1"/>
  <c r="B2426" i="1" a="1"/>
  <c r="B2426" i="1" s="1"/>
  <c r="A2426" i="1" s="1"/>
  <c r="B2428" i="1" a="1"/>
  <c r="B2428" i="1" s="1"/>
  <c r="A2428" i="1" s="1"/>
  <c r="B2430" i="1" a="1"/>
  <c r="B2430" i="1" s="1"/>
  <c r="A2430" i="1" s="1"/>
  <c r="B2432" i="1" a="1"/>
  <c r="B2432" i="1" s="1"/>
  <c r="A2432" i="1" s="1"/>
  <c r="B2434" i="1" a="1"/>
  <c r="B2434" i="1" s="1"/>
  <c r="A2434" i="1" s="1"/>
  <c r="B2436" i="1" a="1"/>
  <c r="B2436" i="1" s="1"/>
  <c r="A2436" i="1" s="1"/>
  <c r="B2438" i="1" a="1"/>
  <c r="B2438" i="1" s="1"/>
  <c r="A2438" i="1" s="1"/>
  <c r="B2440" i="1" a="1"/>
  <c r="B2440" i="1" s="1"/>
  <c r="A2440" i="1" s="1"/>
  <c r="B2442" i="1" a="1"/>
  <c r="B2442" i="1" s="1"/>
  <c r="A2442" i="1" s="1"/>
  <c r="B2444" i="1" a="1"/>
  <c r="B2444" i="1" s="1"/>
  <c r="A2444" i="1" s="1"/>
  <c r="B2446" i="1" a="1"/>
  <c r="B2446" i="1" s="1"/>
  <c r="A2446" i="1" s="1"/>
  <c r="B2448" i="1" a="1"/>
  <c r="B2448" i="1" s="1"/>
  <c r="A2448" i="1" s="1"/>
  <c r="B2450" i="1" a="1"/>
  <c r="B2450" i="1" s="1"/>
  <c r="A2450" i="1" s="1"/>
  <c r="B2452" i="1" a="1"/>
  <c r="B2452" i="1" s="1"/>
  <c r="A2452" i="1" s="1"/>
  <c r="B2454" i="1" a="1"/>
  <c r="B2454" i="1" s="1"/>
  <c r="A2454" i="1" s="1"/>
  <c r="B2456" i="1" a="1"/>
  <c r="B2456" i="1" s="1"/>
  <c r="A2456" i="1" s="1"/>
  <c r="B2458" i="1" a="1"/>
  <c r="B2458" i="1" s="1"/>
  <c r="A2458" i="1" s="1"/>
  <c r="B2460" i="1" a="1"/>
  <c r="B2460" i="1" s="1"/>
  <c r="A2460" i="1" s="1"/>
  <c r="B2462" i="1" a="1"/>
  <c r="B2462" i="1" s="1"/>
  <c r="A2462" i="1" s="1"/>
  <c r="B2464" i="1" a="1"/>
  <c r="B2464" i="1" s="1"/>
  <c r="A2464" i="1" s="1"/>
  <c r="B2466" i="1" a="1"/>
  <c r="B2466" i="1" s="1"/>
  <c r="A2466" i="1" s="1"/>
  <c r="B2468" i="1" a="1"/>
  <c r="B2468" i="1" s="1"/>
  <c r="A2468" i="1" s="1"/>
  <c r="B2470" i="1" a="1"/>
  <c r="B2470" i="1" s="1"/>
  <c r="A2470" i="1" s="1"/>
  <c r="B2472" i="1" a="1"/>
  <c r="B2472" i="1" s="1"/>
  <c r="A2472" i="1" s="1"/>
  <c r="B2474" i="1" a="1"/>
  <c r="B2474" i="1" s="1"/>
  <c r="A2474" i="1" s="1"/>
  <c r="B2476" i="1" a="1"/>
  <c r="B2476" i="1" s="1"/>
  <c r="A2476" i="1" s="1"/>
  <c r="B2478" i="1" a="1"/>
  <c r="B2478" i="1" s="1"/>
  <c r="A2478" i="1" s="1"/>
  <c r="B2480" i="1" a="1"/>
  <c r="B2480" i="1" s="1"/>
  <c r="A2480" i="1" s="1"/>
  <c r="B2482" i="1" a="1"/>
  <c r="B2482" i="1" s="1"/>
  <c r="A2482" i="1" s="1"/>
  <c r="B2484" i="1" a="1"/>
  <c r="B2484" i="1" s="1"/>
  <c r="A2484" i="1" s="1"/>
  <c r="B2486" i="1" a="1"/>
  <c r="B2486" i="1" s="1"/>
  <c r="A2486" i="1" s="1"/>
  <c r="B2488" i="1" a="1"/>
  <c r="B2488" i="1" s="1"/>
  <c r="A2488" i="1" s="1"/>
  <c r="B2490" i="1" a="1"/>
  <c r="B2490" i="1" s="1"/>
  <c r="A2490" i="1" s="1"/>
  <c r="B2492" i="1" a="1"/>
  <c r="B2492" i="1" s="1"/>
  <c r="A2492" i="1" s="1"/>
  <c r="B2494" i="1" a="1"/>
  <c r="B2494" i="1" s="1"/>
  <c r="A2494" i="1" s="1"/>
  <c r="B2496" i="1" a="1"/>
  <c r="B2496" i="1" s="1"/>
  <c r="A2496" i="1" s="1"/>
  <c r="B2498" i="1" a="1"/>
  <c r="B2498" i="1" s="1"/>
  <c r="A2498" i="1" s="1"/>
  <c r="B2500" i="1" a="1"/>
  <c r="B2500" i="1" s="1"/>
  <c r="A2500" i="1" s="1"/>
  <c r="B2502" i="1" a="1"/>
  <c r="B2502" i="1" s="1"/>
  <c r="A2502" i="1" s="1"/>
  <c r="B2504" i="1" a="1"/>
  <c r="B2504" i="1" s="1"/>
  <c r="A2504" i="1" s="1"/>
  <c r="B2506" i="1" a="1"/>
  <c r="B2506" i="1" s="1"/>
  <c r="A2506" i="1" s="1"/>
  <c r="B2508" i="1" a="1"/>
  <c r="B2508" i="1" s="1"/>
  <c r="A2508" i="1" s="1"/>
  <c r="B2510" i="1" a="1"/>
  <c r="B2510" i="1" s="1"/>
  <c r="A2510" i="1" s="1"/>
  <c r="B2512" i="1" a="1"/>
  <c r="B2512" i="1" s="1"/>
  <c r="A2512" i="1" s="1"/>
  <c r="B2514" i="1" a="1"/>
  <c r="B2514" i="1" s="1"/>
  <c r="A2514" i="1" s="1"/>
  <c r="B2516" i="1" a="1"/>
  <c r="B2516" i="1" s="1"/>
  <c r="A2516" i="1" s="1"/>
  <c r="B2518" i="1" a="1"/>
  <c r="B2518" i="1" s="1"/>
  <c r="A2518" i="1" s="1"/>
  <c r="B2520" i="1" a="1"/>
  <c r="B2520" i="1" s="1"/>
  <c r="A2520" i="1" s="1"/>
  <c r="B2522" i="1" a="1"/>
  <c r="B2522" i="1" s="1"/>
  <c r="A2522" i="1" s="1"/>
  <c r="B2524" i="1" a="1"/>
  <c r="B2524" i="1" s="1"/>
  <c r="A2524" i="1" s="1"/>
  <c r="B2526" i="1" a="1"/>
  <c r="B2526" i="1" s="1"/>
  <c r="A2526" i="1" s="1"/>
  <c r="B2528" i="1" a="1"/>
  <c r="B2528" i="1" s="1"/>
  <c r="A2528" i="1" s="1"/>
  <c r="B2530" i="1" a="1"/>
  <c r="B2530" i="1" s="1"/>
  <c r="A2530" i="1" s="1"/>
  <c r="B2532" i="1" a="1"/>
  <c r="B2532" i="1" s="1"/>
  <c r="A2532" i="1" s="1"/>
  <c r="B2534" i="1" a="1"/>
  <c r="B2534" i="1" s="1"/>
  <c r="A2534" i="1" s="1"/>
  <c r="B2536" i="1" a="1"/>
  <c r="B2536" i="1" s="1"/>
  <c r="A2536" i="1" s="1"/>
  <c r="B2538" i="1" a="1"/>
  <c r="B2538" i="1" s="1"/>
  <c r="A2538" i="1" s="1"/>
  <c r="B2540" i="1" a="1"/>
  <c r="B2540" i="1" s="1"/>
  <c r="A2540" i="1" s="1"/>
  <c r="B2542" i="1" a="1"/>
  <c r="B2542" i="1" s="1"/>
  <c r="A2542" i="1" s="1"/>
  <c r="B2544" i="1" a="1"/>
  <c r="B2544" i="1" s="1"/>
  <c r="A2544" i="1" s="1"/>
  <c r="B2546" i="1" a="1"/>
  <c r="B2546" i="1" s="1"/>
  <c r="A2546" i="1" s="1"/>
  <c r="B2548" i="1" a="1"/>
  <c r="B2548" i="1" s="1"/>
  <c r="A2548" i="1" s="1"/>
  <c r="B2550" i="1" a="1"/>
  <c r="B2550" i="1" s="1"/>
  <c r="A2550" i="1" s="1"/>
  <c r="B2552" i="1" a="1"/>
  <c r="B2552" i="1" s="1"/>
  <c r="A2552" i="1" s="1"/>
  <c r="B2554" i="1" a="1"/>
  <c r="B2554" i="1" s="1"/>
  <c r="A2554" i="1" s="1"/>
  <c r="B2556" i="1" a="1"/>
  <c r="B2556" i="1" s="1"/>
  <c r="A2556" i="1" s="1"/>
  <c r="B2558" i="1" a="1"/>
  <c r="B2558" i="1" s="1"/>
  <c r="A2558" i="1" s="1"/>
  <c r="B2560" i="1" a="1"/>
  <c r="B2560" i="1" s="1"/>
  <c r="A2560" i="1" s="1"/>
  <c r="B2562" i="1" a="1"/>
  <c r="B2562" i="1" s="1"/>
  <c r="A2562" i="1" s="1"/>
  <c r="B2564" i="1" a="1"/>
  <c r="B2564" i="1" s="1"/>
  <c r="A2564" i="1" s="1"/>
  <c r="B2566" i="1" a="1"/>
  <c r="B2566" i="1" s="1"/>
  <c r="A2566" i="1" s="1"/>
  <c r="B2568" i="1" a="1"/>
  <c r="B2568" i="1" s="1"/>
  <c r="A2568" i="1" s="1"/>
  <c r="B2570" i="1" a="1"/>
  <c r="B2570" i="1" s="1"/>
  <c r="A2570" i="1" s="1"/>
  <c r="B2231" i="1" a="1"/>
  <c r="B2231" i="1" s="1"/>
  <c r="A2231" i="1" s="1"/>
  <c r="B2233" i="1" a="1"/>
  <c r="B2233" i="1" s="1"/>
  <c r="A2233" i="1" s="1"/>
  <c r="B2235" i="1" a="1"/>
  <c r="B2235" i="1" s="1"/>
  <c r="A2235" i="1" s="1"/>
  <c r="B2237" i="1" a="1"/>
  <c r="B2237" i="1" s="1"/>
  <c r="A2237" i="1" s="1"/>
  <c r="B2239" i="1" a="1"/>
  <c r="B2239" i="1" s="1"/>
  <c r="A2239" i="1" s="1"/>
  <c r="B2241" i="1" a="1"/>
  <c r="B2241" i="1" s="1"/>
  <c r="A2241" i="1" s="1"/>
  <c r="B2243" i="1" a="1"/>
  <c r="B2243" i="1" s="1"/>
  <c r="A2243" i="1" s="1"/>
  <c r="B2245" i="1" a="1"/>
  <c r="B2245" i="1" s="1"/>
  <c r="A2245" i="1" s="1"/>
  <c r="B2247" i="1" a="1"/>
  <c r="B2247" i="1" s="1"/>
  <c r="A2247" i="1" s="1"/>
  <c r="B2249" i="1" a="1"/>
  <c r="B2249" i="1" s="1"/>
  <c r="A2249" i="1" s="1"/>
  <c r="B2251" i="1" a="1"/>
  <c r="B2251" i="1" s="1"/>
  <c r="A2251" i="1" s="1"/>
  <c r="B2253" i="1" a="1"/>
  <c r="B2253" i="1" s="1"/>
  <c r="A2253" i="1" s="1"/>
  <c r="B2255" i="1" a="1"/>
  <c r="B2255" i="1" s="1"/>
  <c r="A2255" i="1" s="1"/>
  <c r="B2257" i="1" a="1"/>
  <c r="B2257" i="1" s="1"/>
  <c r="A2257" i="1" s="1"/>
  <c r="B2259" i="1" a="1"/>
  <c r="B2259" i="1" s="1"/>
  <c r="A2259" i="1" s="1"/>
  <c r="B2261" i="1" a="1"/>
  <c r="B2261" i="1" s="1"/>
  <c r="A2261" i="1" s="1"/>
  <c r="B2263" i="1" a="1"/>
  <c r="B2263" i="1" s="1"/>
  <c r="A2263" i="1" s="1"/>
  <c r="B2265" i="1" a="1"/>
  <c r="B2265" i="1" s="1"/>
  <c r="A2265" i="1" s="1"/>
  <c r="B2267" i="1" a="1"/>
  <c r="B2267" i="1" s="1"/>
  <c r="A2267" i="1" s="1"/>
  <c r="B2269" i="1" a="1"/>
  <c r="B2269" i="1" s="1"/>
  <c r="A2269" i="1" s="1"/>
  <c r="B2271" i="1" a="1"/>
  <c r="B2271" i="1" s="1"/>
  <c r="A2271" i="1" s="1"/>
  <c r="B2273" i="1" a="1"/>
  <c r="B2273" i="1" s="1"/>
  <c r="A2273" i="1" s="1"/>
  <c r="B2275" i="1" a="1"/>
  <c r="B2275" i="1" s="1"/>
  <c r="A2275" i="1" s="1"/>
  <c r="B2277" i="1" a="1"/>
  <c r="B2277" i="1" s="1"/>
  <c r="A2277" i="1" s="1"/>
  <c r="B2279" i="1" a="1"/>
  <c r="B2279" i="1" s="1"/>
  <c r="A2279" i="1" s="1"/>
  <c r="B2281" i="1" a="1"/>
  <c r="B2281" i="1" s="1"/>
  <c r="A2281" i="1" s="1"/>
  <c r="B2283" i="1" a="1"/>
  <c r="B2283" i="1" s="1"/>
  <c r="A2283" i="1" s="1"/>
  <c r="B2285" i="1" a="1"/>
  <c r="B2285" i="1" s="1"/>
  <c r="A2285" i="1" s="1"/>
  <c r="B2287" i="1" a="1"/>
  <c r="B2287" i="1" s="1"/>
  <c r="A2287" i="1" s="1"/>
  <c r="B2289" i="1" a="1"/>
  <c r="B2289" i="1" s="1"/>
  <c r="A2289" i="1" s="1"/>
  <c r="B2291" i="1" a="1"/>
  <c r="B2291" i="1" s="1"/>
  <c r="A2291" i="1" s="1"/>
  <c r="B2293" i="1" a="1"/>
  <c r="B2293" i="1" s="1"/>
  <c r="A2293" i="1" s="1"/>
  <c r="B2295" i="1" a="1"/>
  <c r="B2295" i="1" s="1"/>
  <c r="A2295" i="1" s="1"/>
  <c r="B2297" i="1" a="1"/>
  <c r="B2297" i="1" s="1"/>
  <c r="A2297" i="1" s="1"/>
  <c r="B2299" i="1" a="1"/>
  <c r="B2299" i="1" s="1"/>
  <c r="A2299" i="1" s="1"/>
  <c r="B2301" i="1" a="1"/>
  <c r="B2301" i="1" s="1"/>
  <c r="A2301" i="1" s="1"/>
  <c r="B2303" i="1" a="1"/>
  <c r="B2303" i="1" s="1"/>
  <c r="A2303" i="1" s="1"/>
  <c r="B2305" i="1" a="1"/>
  <c r="B2305" i="1" s="1"/>
  <c r="A2305" i="1" s="1"/>
  <c r="B2307" i="1" a="1"/>
  <c r="B2307" i="1" s="1"/>
  <c r="A2307" i="1" s="1"/>
  <c r="B2309" i="1" a="1"/>
  <c r="B2309" i="1" s="1"/>
  <c r="A2309" i="1" s="1"/>
  <c r="B2311" i="1" a="1"/>
  <c r="B2311" i="1" s="1"/>
  <c r="A2311" i="1" s="1"/>
  <c r="B2313" i="1" a="1"/>
  <c r="B2313" i="1" s="1"/>
  <c r="A2313" i="1" s="1"/>
  <c r="B2315" i="1" a="1"/>
  <c r="B2315" i="1" s="1"/>
  <c r="A2315" i="1" s="1"/>
  <c r="B2317" i="1" a="1"/>
  <c r="B2317" i="1" s="1"/>
  <c r="A2317" i="1" s="1"/>
  <c r="B2319" i="1" a="1"/>
  <c r="B2319" i="1" s="1"/>
  <c r="A2319" i="1" s="1"/>
  <c r="B2321" i="1" a="1"/>
  <c r="B2321" i="1" s="1"/>
  <c r="A2321" i="1" s="1"/>
  <c r="B2323" i="1" a="1"/>
  <c r="B2323" i="1" s="1"/>
  <c r="A2323" i="1" s="1"/>
  <c r="B2325" i="1" a="1"/>
  <c r="B2325" i="1" s="1"/>
  <c r="A2325" i="1" s="1"/>
  <c r="B2327" i="1" a="1"/>
  <c r="B2327" i="1" s="1"/>
  <c r="A2327" i="1" s="1"/>
  <c r="B2329" i="1" a="1"/>
  <c r="B2329" i="1" s="1"/>
  <c r="A2329" i="1" s="1"/>
  <c r="B2331" i="1" a="1"/>
  <c r="B2331" i="1" s="1"/>
  <c r="A2331" i="1" s="1"/>
  <c r="B2333" i="1" a="1"/>
  <c r="B2333" i="1" s="1"/>
  <c r="A2333" i="1" s="1"/>
  <c r="B2335" i="1" a="1"/>
  <c r="B2335" i="1" s="1"/>
  <c r="A2335" i="1" s="1"/>
  <c r="B2337" i="1" a="1"/>
  <c r="B2337" i="1" s="1"/>
  <c r="A2337" i="1" s="1"/>
  <c r="B2339" i="1" a="1"/>
  <c r="B2339" i="1" s="1"/>
  <c r="A2339" i="1" s="1"/>
  <c r="B2341" i="1" a="1"/>
  <c r="B2341" i="1" s="1"/>
  <c r="A2341" i="1" s="1"/>
  <c r="B2343" i="1" a="1"/>
  <c r="B2343" i="1" s="1"/>
  <c r="A2343" i="1" s="1"/>
  <c r="B2345" i="1" a="1"/>
  <c r="B2345" i="1" s="1"/>
  <c r="A2345" i="1" s="1"/>
  <c r="B2347" i="1" a="1"/>
  <c r="B2347" i="1" s="1"/>
  <c r="A2347" i="1" s="1"/>
  <c r="B2349" i="1" a="1"/>
  <c r="B2349" i="1" s="1"/>
  <c r="A2349" i="1" s="1"/>
  <c r="B2351" i="1" a="1"/>
  <c r="B2351" i="1" s="1"/>
  <c r="A2351" i="1" s="1"/>
  <c r="B2353" i="1" a="1"/>
  <c r="B2353" i="1" s="1"/>
  <c r="A2353" i="1" s="1"/>
  <c r="B2355" i="1" a="1"/>
  <c r="B2355" i="1" s="1"/>
  <c r="A2355" i="1" s="1"/>
  <c r="B2357" i="1" a="1"/>
  <c r="B2357" i="1" s="1"/>
  <c r="A2357" i="1" s="1"/>
  <c r="B2359" i="1" a="1"/>
  <c r="B2359" i="1" s="1"/>
  <c r="A2359" i="1" s="1"/>
  <c r="B2361" i="1" a="1"/>
  <c r="B2361" i="1" s="1"/>
  <c r="A2361" i="1" s="1"/>
  <c r="B2363" i="1" a="1"/>
  <c r="B2363" i="1" s="1"/>
  <c r="A2363" i="1" s="1"/>
  <c r="B2365" i="1" a="1"/>
  <c r="B2365" i="1" s="1"/>
  <c r="A2365" i="1" s="1"/>
  <c r="B2367" i="1" a="1"/>
  <c r="B2367" i="1" s="1"/>
  <c r="A2367" i="1" s="1"/>
  <c r="B2369" i="1" a="1"/>
  <c r="B2369" i="1" s="1"/>
  <c r="A2369" i="1" s="1"/>
  <c r="B2371" i="1" a="1"/>
  <c r="B2371" i="1" s="1"/>
  <c r="A2371" i="1" s="1"/>
  <c r="B2373" i="1" a="1"/>
  <c r="B2373" i="1" s="1"/>
  <c r="A2373" i="1" s="1"/>
  <c r="B2375" i="1" a="1"/>
  <c r="B2375" i="1" s="1"/>
  <c r="A2375" i="1" s="1"/>
  <c r="B2377" i="1" a="1"/>
  <c r="B2377" i="1" s="1"/>
  <c r="A2377" i="1" s="1"/>
  <c r="B2379" i="1" a="1"/>
  <c r="B2379" i="1" s="1"/>
  <c r="A2379" i="1" s="1"/>
  <c r="B2381" i="1" a="1"/>
  <c r="B2381" i="1" s="1"/>
  <c r="A2381" i="1" s="1"/>
  <c r="B2383" i="1" a="1"/>
  <c r="B2383" i="1" s="1"/>
  <c r="A2383" i="1" s="1"/>
  <c r="B2385" i="1" a="1"/>
  <c r="B2385" i="1" s="1"/>
  <c r="A2385" i="1" s="1"/>
  <c r="B2387" i="1" a="1"/>
  <c r="B2387" i="1" s="1"/>
  <c r="A2387" i="1" s="1"/>
  <c r="B2389" i="1" a="1"/>
  <c r="B2389" i="1" s="1"/>
  <c r="A2389" i="1" s="1"/>
  <c r="B2391" i="1" a="1"/>
  <c r="B2391" i="1" s="1"/>
  <c r="A2391" i="1" s="1"/>
  <c r="B2393" i="1" a="1"/>
  <c r="B2393" i="1" s="1"/>
  <c r="A2393" i="1" s="1"/>
  <c r="B2395" i="1" a="1"/>
  <c r="B2395" i="1" s="1"/>
  <c r="A2395" i="1" s="1"/>
  <c r="B2397" i="1" a="1"/>
  <c r="B2397" i="1" s="1"/>
  <c r="A2397" i="1" s="1"/>
  <c r="B2399" i="1" a="1"/>
  <c r="B2399" i="1" s="1"/>
  <c r="A2399" i="1" s="1"/>
  <c r="B2401" i="1" a="1"/>
  <c r="B2401" i="1" s="1"/>
  <c r="A2401" i="1" s="1"/>
  <c r="B2403" i="1" a="1"/>
  <c r="B2403" i="1" s="1"/>
  <c r="A2403" i="1" s="1"/>
  <c r="B2405" i="1" a="1"/>
  <c r="B2405" i="1" s="1"/>
  <c r="A2405" i="1" s="1"/>
  <c r="B2407" i="1" a="1"/>
  <c r="B2407" i="1" s="1"/>
  <c r="A2407" i="1" s="1"/>
  <c r="B2409" i="1" a="1"/>
  <c r="B2409" i="1" s="1"/>
  <c r="A2409" i="1" s="1"/>
  <c r="B2411" i="1" a="1"/>
  <c r="B2411" i="1" s="1"/>
  <c r="A2411" i="1" s="1"/>
  <c r="B2413" i="1" a="1"/>
  <c r="B2413" i="1" s="1"/>
  <c r="A2413" i="1" s="1"/>
  <c r="B2415" i="1" a="1"/>
  <c r="B2415" i="1" s="1"/>
  <c r="A2415" i="1" s="1"/>
  <c r="B2417" i="1" a="1"/>
  <c r="B2417" i="1" s="1"/>
  <c r="A2417" i="1" s="1"/>
  <c r="B2419" i="1" a="1"/>
  <c r="B2419" i="1" s="1"/>
  <c r="A2419" i="1" s="1"/>
  <c r="B2421" i="1" a="1"/>
  <c r="B2421" i="1" s="1"/>
  <c r="A2421" i="1" s="1"/>
  <c r="B2423" i="1" a="1"/>
  <c r="B2423" i="1" s="1"/>
  <c r="A2423" i="1" s="1"/>
  <c r="B2425" i="1" a="1"/>
  <c r="B2425" i="1" s="1"/>
  <c r="A2425" i="1" s="1"/>
  <c r="B2427" i="1" a="1"/>
  <c r="B2427" i="1" s="1"/>
  <c r="A2427" i="1" s="1"/>
  <c r="B2429" i="1" a="1"/>
  <c r="B2429" i="1" s="1"/>
  <c r="A2429" i="1" s="1"/>
  <c r="B2431" i="1" a="1"/>
  <c r="B2431" i="1" s="1"/>
  <c r="A2431" i="1" s="1"/>
  <c r="B2433" i="1" a="1"/>
  <c r="B2433" i="1" s="1"/>
  <c r="A2433" i="1" s="1"/>
  <c r="B2435" i="1" a="1"/>
  <c r="B2435" i="1" s="1"/>
  <c r="A2435" i="1" s="1"/>
  <c r="B2437" i="1" a="1"/>
  <c r="B2437" i="1" s="1"/>
  <c r="A2437" i="1" s="1"/>
  <c r="B2439" i="1" a="1"/>
  <c r="B2439" i="1" s="1"/>
  <c r="A2439" i="1" s="1"/>
  <c r="B2441" i="1" a="1"/>
  <c r="B2441" i="1" s="1"/>
  <c r="A2441" i="1" s="1"/>
  <c r="B2443" i="1" a="1"/>
  <c r="B2443" i="1" s="1"/>
  <c r="A2443" i="1" s="1"/>
  <c r="B2445" i="1" a="1"/>
  <c r="B2445" i="1" s="1"/>
  <c r="A2445" i="1" s="1"/>
  <c r="B2447" i="1" a="1"/>
  <c r="B2447" i="1" s="1"/>
  <c r="A2447" i="1" s="1"/>
  <c r="B2449" i="1" a="1"/>
  <c r="B2449" i="1" s="1"/>
  <c r="A2449" i="1" s="1"/>
  <c r="B2451" i="1" a="1"/>
  <c r="B2451" i="1" s="1"/>
  <c r="A2451" i="1" s="1"/>
  <c r="B2453" i="1" a="1"/>
  <c r="B2453" i="1" s="1"/>
  <c r="A2453" i="1" s="1"/>
  <c r="B2455" i="1" a="1"/>
  <c r="B2455" i="1" s="1"/>
  <c r="A2455" i="1" s="1"/>
  <c r="B2457" i="1" a="1"/>
  <c r="B2457" i="1" s="1"/>
  <c r="A2457" i="1" s="1"/>
  <c r="B2459" i="1" a="1"/>
  <c r="B2459" i="1" s="1"/>
  <c r="A2459" i="1" s="1"/>
  <c r="B2461" i="1" a="1"/>
  <c r="B2461" i="1" s="1"/>
  <c r="A2461" i="1" s="1"/>
  <c r="B2463" i="1" a="1"/>
  <c r="B2463" i="1" s="1"/>
  <c r="A2463" i="1" s="1"/>
  <c r="B2465" i="1" a="1"/>
  <c r="B2465" i="1" s="1"/>
  <c r="A2465" i="1" s="1"/>
  <c r="B2467" i="1" a="1"/>
  <c r="B2467" i="1" s="1"/>
  <c r="A2467" i="1" s="1"/>
  <c r="B2469" i="1" a="1"/>
  <c r="B2469" i="1" s="1"/>
  <c r="A2469" i="1" s="1"/>
  <c r="B2471" i="1" a="1"/>
  <c r="B2471" i="1" s="1"/>
  <c r="A2471" i="1" s="1"/>
  <c r="B2473" i="1" a="1"/>
  <c r="B2473" i="1" s="1"/>
  <c r="A2473" i="1" s="1"/>
  <c r="B2475" i="1" a="1"/>
  <c r="B2475" i="1" s="1"/>
  <c r="A2475" i="1" s="1"/>
  <c r="B2477" i="1" a="1"/>
  <c r="B2477" i="1" s="1"/>
  <c r="A2477" i="1" s="1"/>
  <c r="B2479" i="1" a="1"/>
  <c r="B2479" i="1" s="1"/>
  <c r="A2479" i="1" s="1"/>
  <c r="B2481" i="1" a="1"/>
  <c r="B2481" i="1" s="1"/>
  <c r="A2481" i="1" s="1"/>
  <c r="B2483" i="1" a="1"/>
  <c r="B2483" i="1" s="1"/>
  <c r="A2483" i="1" s="1"/>
  <c r="B2485" i="1" a="1"/>
  <c r="B2485" i="1" s="1"/>
  <c r="A2485" i="1" s="1"/>
  <c r="B2487" i="1" a="1"/>
  <c r="B2487" i="1" s="1"/>
  <c r="A2487" i="1" s="1"/>
  <c r="B2489" i="1" a="1"/>
  <c r="B2489" i="1" s="1"/>
  <c r="A2489" i="1" s="1"/>
  <c r="B2491" i="1" a="1"/>
  <c r="B2491" i="1" s="1"/>
  <c r="A2491" i="1" s="1"/>
  <c r="B2493" i="1" a="1"/>
  <c r="B2493" i="1" s="1"/>
  <c r="A2493" i="1" s="1"/>
  <c r="B2495" i="1" a="1"/>
  <c r="B2495" i="1" s="1"/>
  <c r="A2495" i="1" s="1"/>
  <c r="B2497" i="1" a="1"/>
  <c r="B2497" i="1" s="1"/>
  <c r="A2497" i="1" s="1"/>
  <c r="B2499" i="1" a="1"/>
  <c r="B2499" i="1" s="1"/>
  <c r="A2499" i="1" s="1"/>
  <c r="B2501" i="1" a="1"/>
  <c r="B2501" i="1" s="1"/>
  <c r="A2501" i="1" s="1"/>
  <c r="B2503" i="1" a="1"/>
  <c r="B2503" i="1" s="1"/>
  <c r="A2503" i="1" s="1"/>
  <c r="B2505" i="1" a="1"/>
  <c r="B2505" i="1" s="1"/>
  <c r="A2505" i="1" s="1"/>
  <c r="B2507" i="1" a="1"/>
  <c r="B2507" i="1" s="1"/>
  <c r="A2507" i="1" s="1"/>
  <c r="B2509" i="1" a="1"/>
  <c r="B2509" i="1" s="1"/>
  <c r="A2509" i="1" s="1"/>
  <c r="B2511" i="1" a="1"/>
  <c r="B2511" i="1" s="1"/>
  <c r="A2511" i="1" s="1"/>
  <c r="B2513" i="1" a="1"/>
  <c r="B2513" i="1" s="1"/>
  <c r="A2513" i="1" s="1"/>
  <c r="B2515" i="1" a="1"/>
  <c r="B2515" i="1" s="1"/>
  <c r="A2515" i="1" s="1"/>
  <c r="B2517" i="1" a="1"/>
  <c r="B2517" i="1" s="1"/>
  <c r="A2517" i="1" s="1"/>
  <c r="B2519" i="1" a="1"/>
  <c r="B2519" i="1" s="1"/>
  <c r="A2519" i="1" s="1"/>
  <c r="B2521" i="1" a="1"/>
  <c r="B2521" i="1" s="1"/>
  <c r="A2521" i="1" s="1"/>
  <c r="B2523" i="1" a="1"/>
  <c r="B2523" i="1" s="1"/>
  <c r="A2523" i="1" s="1"/>
  <c r="B2525" i="1" a="1"/>
  <c r="B2525" i="1" s="1"/>
  <c r="A2525" i="1" s="1"/>
  <c r="B2527" i="1" a="1"/>
  <c r="B2527" i="1" s="1"/>
  <c r="A2527" i="1" s="1"/>
  <c r="B2529" i="1" a="1"/>
  <c r="B2529" i="1" s="1"/>
  <c r="A2529" i="1" s="1"/>
  <c r="B2531" i="1" a="1"/>
  <c r="B2531" i="1" s="1"/>
  <c r="A2531" i="1" s="1"/>
  <c r="B2533" i="1" a="1"/>
  <c r="B2533" i="1" s="1"/>
  <c r="A2533" i="1" s="1"/>
  <c r="B2535" i="1" a="1"/>
  <c r="B2535" i="1" s="1"/>
  <c r="A2535" i="1" s="1"/>
  <c r="B2537" i="1" a="1"/>
  <c r="B2537" i="1" s="1"/>
  <c r="A2537" i="1" s="1"/>
  <c r="B2539" i="1" a="1"/>
  <c r="B2539" i="1" s="1"/>
  <c r="A2539" i="1" s="1"/>
  <c r="B2541" i="1" a="1"/>
  <c r="B2541" i="1" s="1"/>
  <c r="A2541" i="1" s="1"/>
  <c r="B2543" i="1" a="1"/>
  <c r="B2543" i="1" s="1"/>
  <c r="A2543" i="1" s="1"/>
  <c r="B2545" i="1" a="1"/>
  <c r="B2545" i="1" s="1"/>
  <c r="A2545" i="1" s="1"/>
  <c r="B2547" i="1" a="1"/>
  <c r="B2547" i="1" s="1"/>
  <c r="A2547" i="1" s="1"/>
  <c r="B2549" i="1" a="1"/>
  <c r="B2549" i="1" s="1"/>
  <c r="A2549" i="1" s="1"/>
  <c r="B2551" i="1" a="1"/>
  <c r="B2551" i="1" s="1"/>
  <c r="A2551" i="1" s="1"/>
  <c r="B2553" i="1" a="1"/>
  <c r="B2553" i="1" s="1"/>
  <c r="A2553" i="1" s="1"/>
  <c r="B2555" i="1" a="1"/>
  <c r="B2555" i="1" s="1"/>
  <c r="A2555" i="1" s="1"/>
  <c r="B2557" i="1" a="1"/>
  <c r="B2557" i="1" s="1"/>
  <c r="A2557" i="1" s="1"/>
  <c r="B2559" i="1" a="1"/>
  <c r="B2559" i="1" s="1"/>
  <c r="A2559" i="1" s="1"/>
  <c r="B2561" i="1" a="1"/>
  <c r="B2561" i="1" s="1"/>
  <c r="A2561" i="1" s="1"/>
  <c r="B2563" i="1" a="1"/>
  <c r="B2563" i="1" s="1"/>
  <c r="A2563" i="1" s="1"/>
  <c r="B2565" i="1" a="1"/>
  <c r="B2565" i="1" s="1"/>
  <c r="A2565" i="1" s="1"/>
  <c r="B2567" i="1" a="1"/>
  <c r="B2567" i="1" s="1"/>
  <c r="A2567" i="1" s="1"/>
  <c r="B2569" i="1" a="1"/>
  <c r="B2569" i="1" s="1"/>
  <c r="A2569" i="1" s="1"/>
  <c r="B2571" i="1" a="1"/>
  <c r="B2571" i="1" s="1"/>
  <c r="A2571" i="1" s="1"/>
  <c r="B2573" i="1" a="1"/>
  <c r="B2573" i="1" s="1"/>
  <c r="A2573" i="1" s="1"/>
  <c r="B2575" i="1" a="1"/>
  <c r="B2575" i="1" s="1"/>
  <c r="A2575" i="1" s="1"/>
  <c r="B2577" i="1" a="1"/>
  <c r="B2577" i="1" s="1"/>
  <c r="A2577" i="1" s="1"/>
  <c r="B2579" i="1" a="1"/>
  <c r="B2579" i="1" s="1"/>
  <c r="A2579" i="1" s="1"/>
  <c r="B2581" i="1" a="1"/>
  <c r="B2581" i="1" s="1"/>
  <c r="A2581" i="1" s="1"/>
  <c r="B2583" i="1" a="1"/>
  <c r="B2583" i="1" s="1"/>
  <c r="A2583" i="1" s="1"/>
  <c r="B2585" i="1" a="1"/>
  <c r="B2585" i="1" s="1"/>
  <c r="A2585" i="1" s="1"/>
  <c r="B2587" i="1" a="1"/>
  <c r="B2587" i="1" s="1"/>
  <c r="A2587" i="1" s="1"/>
  <c r="B2589" i="1" a="1"/>
  <c r="B2589" i="1" s="1"/>
  <c r="A2589" i="1" s="1"/>
  <c r="B2591" i="1" a="1"/>
  <c r="B2591" i="1" s="1"/>
  <c r="A2591" i="1" s="1"/>
  <c r="B2593" i="1" a="1"/>
  <c r="B2593" i="1" s="1"/>
  <c r="A2593" i="1" s="1"/>
  <c r="B2595" i="1" a="1"/>
  <c r="B2595" i="1" s="1"/>
  <c r="A2595" i="1" s="1"/>
  <c r="B2597" i="1" a="1"/>
  <c r="B2597" i="1" s="1"/>
  <c r="A2597" i="1" s="1"/>
  <c r="B2599" i="1" a="1"/>
  <c r="B2599" i="1" s="1"/>
  <c r="A2599" i="1" s="1"/>
  <c r="B2601" i="1" a="1"/>
  <c r="B2601" i="1" s="1"/>
  <c r="A2601" i="1" s="1"/>
  <c r="B2603" i="1" a="1"/>
  <c r="B2603" i="1" s="1"/>
  <c r="A2603" i="1" s="1"/>
  <c r="B2605" i="1" a="1"/>
  <c r="B2605" i="1" s="1"/>
  <c r="A2605" i="1" s="1"/>
  <c r="B2607" i="1" a="1"/>
  <c r="B2607" i="1" s="1"/>
  <c r="A2607" i="1" s="1"/>
  <c r="B2609" i="1" a="1"/>
  <c r="B2609" i="1" s="1"/>
  <c r="A2609" i="1" s="1"/>
  <c r="B2611" i="1" a="1"/>
  <c r="B2611" i="1" s="1"/>
  <c r="A2611" i="1" s="1"/>
  <c r="B2613" i="1" a="1"/>
  <c r="B2613" i="1" s="1"/>
  <c r="A2613" i="1" s="1"/>
  <c r="B2615" i="1" a="1"/>
  <c r="B2615" i="1" s="1"/>
  <c r="A2615" i="1" s="1"/>
  <c r="B2617" i="1" a="1"/>
  <c r="B2617" i="1" s="1"/>
  <c r="A2617" i="1" s="1"/>
  <c r="B2619" i="1" a="1"/>
  <c r="B2619" i="1" s="1"/>
  <c r="A2619" i="1" s="1"/>
  <c r="B2621" i="1" a="1"/>
  <c r="B2621" i="1" s="1"/>
  <c r="A2621" i="1" s="1"/>
  <c r="B2623" i="1" a="1"/>
  <c r="B2623" i="1" s="1"/>
  <c r="A2623" i="1" s="1"/>
  <c r="B2625" i="1" a="1"/>
  <c r="B2625" i="1" s="1"/>
  <c r="A2625" i="1" s="1"/>
  <c r="B2627" i="1" a="1"/>
  <c r="B2627" i="1" s="1"/>
  <c r="A2627" i="1" s="1"/>
  <c r="B2629" i="1" a="1"/>
  <c r="B2629" i="1" s="1"/>
  <c r="A2629" i="1" s="1"/>
  <c r="B2631" i="1" a="1"/>
  <c r="B2631" i="1" s="1"/>
  <c r="A2631" i="1" s="1"/>
  <c r="B2633" i="1" a="1"/>
  <c r="B2633" i="1" s="1"/>
  <c r="A2633" i="1" s="1"/>
  <c r="B2635" i="1" a="1"/>
  <c r="B2635" i="1" s="1"/>
  <c r="A2635" i="1" s="1"/>
  <c r="B2637" i="1" a="1"/>
  <c r="B2637" i="1" s="1"/>
  <c r="A2637" i="1" s="1"/>
  <c r="B2639" i="1" a="1"/>
  <c r="B2639" i="1" s="1"/>
  <c r="A2639" i="1" s="1"/>
  <c r="B2641" i="1" a="1"/>
  <c r="B2641" i="1" s="1"/>
  <c r="A2641" i="1" s="1"/>
  <c r="B2643" i="1" a="1"/>
  <c r="B2643" i="1" s="1"/>
  <c r="A2643" i="1" s="1"/>
  <c r="B2645" i="1" a="1"/>
  <c r="B2645" i="1" s="1"/>
  <c r="A2645" i="1" s="1"/>
  <c r="B2647" i="1" a="1"/>
  <c r="B2647" i="1" s="1"/>
  <c r="A2647" i="1" s="1"/>
  <c r="B2649" i="1" a="1"/>
  <c r="B2649" i="1" s="1"/>
  <c r="A2649" i="1" s="1"/>
  <c r="B2651" i="1" a="1"/>
  <c r="B2651" i="1" s="1"/>
  <c r="A2651" i="1" s="1"/>
  <c r="B2653" i="1" a="1"/>
  <c r="B2653" i="1" s="1"/>
  <c r="A2653" i="1" s="1"/>
  <c r="B2655" i="1" a="1"/>
  <c r="B2655" i="1" s="1"/>
  <c r="A2655" i="1" s="1"/>
  <c r="B2657" i="1" a="1"/>
  <c r="B2657" i="1" s="1"/>
  <c r="A2657" i="1" s="1"/>
  <c r="B2659" i="1" a="1"/>
  <c r="B2659" i="1" s="1"/>
  <c r="A2659" i="1" s="1"/>
  <c r="B2661" i="1" a="1"/>
  <c r="B2661" i="1" s="1"/>
  <c r="A2661" i="1" s="1"/>
  <c r="B2663" i="1" a="1"/>
  <c r="B2663" i="1" s="1"/>
  <c r="A2663" i="1" s="1"/>
  <c r="B2665" i="1" a="1"/>
  <c r="B2665" i="1" s="1"/>
  <c r="A2665" i="1" s="1"/>
  <c r="B2667" i="1" a="1"/>
  <c r="B2667" i="1" s="1"/>
  <c r="A2667" i="1" s="1"/>
  <c r="B2669" i="1" a="1"/>
  <c r="B2669" i="1" s="1"/>
  <c r="A2669" i="1" s="1"/>
  <c r="B2671" i="1" a="1"/>
  <c r="B2671" i="1" s="1"/>
  <c r="A2671" i="1" s="1"/>
  <c r="B2673" i="1" a="1"/>
  <c r="B2673" i="1" s="1"/>
  <c r="A2673" i="1" s="1"/>
  <c r="B2675" i="1" a="1"/>
  <c r="B2675" i="1" s="1"/>
  <c r="A2675" i="1" s="1"/>
  <c r="B2677" i="1" a="1"/>
  <c r="B2677" i="1" s="1"/>
  <c r="A2677" i="1" s="1"/>
  <c r="B2679" i="1" a="1"/>
  <c r="B2679" i="1" s="1"/>
  <c r="A2679" i="1" s="1"/>
  <c r="B2681" i="1" a="1"/>
  <c r="B2681" i="1" s="1"/>
  <c r="A2681" i="1" s="1"/>
  <c r="B2683" i="1" a="1"/>
  <c r="B2683" i="1" s="1"/>
  <c r="A2683" i="1" s="1"/>
  <c r="B2685" i="1" a="1"/>
  <c r="B2685" i="1" s="1"/>
  <c r="A2685" i="1" s="1"/>
  <c r="B2687" i="1" a="1"/>
  <c r="B2687" i="1" s="1"/>
  <c r="A2687" i="1" s="1"/>
  <c r="B2689" i="1" a="1"/>
  <c r="B2689" i="1" s="1"/>
  <c r="A2689" i="1" s="1"/>
  <c r="B2691" i="1" a="1"/>
  <c r="B2691" i="1" s="1"/>
  <c r="A2691" i="1" s="1"/>
  <c r="B2693" i="1" a="1"/>
  <c r="B2693" i="1" s="1"/>
  <c r="A2693" i="1" s="1"/>
  <c r="B2695" i="1" a="1"/>
  <c r="B2695" i="1" s="1"/>
  <c r="A2695" i="1" s="1"/>
  <c r="B2697" i="1" a="1"/>
  <c r="B2697" i="1" s="1"/>
  <c r="A2697" i="1" s="1"/>
  <c r="B2699" i="1" a="1"/>
  <c r="B2699" i="1" s="1"/>
  <c r="A2699" i="1" s="1"/>
  <c r="B2701" i="1" a="1"/>
  <c r="B2701" i="1" s="1"/>
  <c r="A2701" i="1" s="1"/>
  <c r="B2703" i="1" a="1"/>
  <c r="B2703" i="1" s="1"/>
  <c r="A2703" i="1" s="1"/>
  <c r="B2705" i="1" a="1"/>
  <c r="B2705" i="1" s="1"/>
  <c r="A2705" i="1" s="1"/>
  <c r="B2707" i="1" a="1"/>
  <c r="B2707" i="1" s="1"/>
  <c r="A2707" i="1" s="1"/>
  <c r="B2709" i="1" a="1"/>
  <c r="B2709" i="1" s="1"/>
  <c r="A2709" i="1" s="1"/>
  <c r="B2711" i="1" a="1"/>
  <c r="B2711" i="1" s="1"/>
  <c r="A2711" i="1" s="1"/>
  <c r="B2713" i="1" a="1"/>
  <c r="B2713" i="1" s="1"/>
  <c r="A2713" i="1" s="1"/>
  <c r="B2715" i="1" a="1"/>
  <c r="B2715" i="1" s="1"/>
  <c r="A2715" i="1" s="1"/>
  <c r="B2717" i="1" a="1"/>
  <c r="B2717" i="1" s="1"/>
  <c r="A2717" i="1" s="1"/>
  <c r="B2719" i="1" a="1"/>
  <c r="B2719" i="1" s="1"/>
  <c r="A2719" i="1" s="1"/>
  <c r="B2721" i="1" a="1"/>
  <c r="B2721" i="1" s="1"/>
  <c r="A2721" i="1" s="1"/>
  <c r="B2723" i="1" a="1"/>
  <c r="B2723" i="1" s="1"/>
  <c r="A2723" i="1" s="1"/>
  <c r="B2725" i="1" a="1"/>
  <c r="B2725" i="1" s="1"/>
  <c r="A2725" i="1" s="1"/>
  <c r="B2727" i="1" a="1"/>
  <c r="B2727" i="1" s="1"/>
  <c r="A2727" i="1" s="1"/>
  <c r="B2729" i="1" a="1"/>
  <c r="B2729" i="1" s="1"/>
  <c r="A2729" i="1" s="1"/>
  <c r="B2731" i="1" a="1"/>
  <c r="B2731" i="1" s="1"/>
  <c r="A2731" i="1" s="1"/>
  <c r="B2733" i="1" a="1"/>
  <c r="B2733" i="1" s="1"/>
  <c r="A2733" i="1" s="1"/>
  <c r="B2735" i="1" a="1"/>
  <c r="B2735" i="1" s="1"/>
  <c r="A2735" i="1" s="1"/>
  <c r="B2737" i="1" a="1"/>
  <c r="B2737" i="1" s="1"/>
  <c r="A2737" i="1" s="1"/>
  <c r="B2739" i="1" a="1"/>
  <c r="B2739" i="1" s="1"/>
  <c r="A2739" i="1" s="1"/>
  <c r="B2741" i="1" a="1"/>
  <c r="B2741" i="1" s="1"/>
  <c r="A2741" i="1" s="1"/>
  <c r="B2743" i="1" a="1"/>
  <c r="B2743" i="1" s="1"/>
  <c r="A2743" i="1" s="1"/>
  <c r="B2745" i="1" a="1"/>
  <c r="B2745" i="1" s="1"/>
  <c r="A2745" i="1" s="1"/>
  <c r="B2747" i="1" a="1"/>
  <c r="B2747" i="1" s="1"/>
  <c r="A2747" i="1" s="1"/>
  <c r="B2749" i="1" a="1"/>
  <c r="B2749" i="1" s="1"/>
  <c r="A2749" i="1" s="1"/>
  <c r="B2751" i="1" a="1"/>
  <c r="B2751" i="1" s="1"/>
  <c r="A2751" i="1" s="1"/>
  <c r="B2753" i="1" a="1"/>
  <c r="B2753" i="1" s="1"/>
  <c r="A2753" i="1" s="1"/>
  <c r="B2755" i="1" a="1"/>
  <c r="B2755" i="1" s="1"/>
  <c r="A2755" i="1" s="1"/>
  <c r="B2757" i="1" a="1"/>
  <c r="B2757" i="1" s="1"/>
  <c r="A2757" i="1" s="1"/>
  <c r="B2759" i="1" a="1"/>
  <c r="B2759" i="1" s="1"/>
  <c r="A2759" i="1" s="1"/>
  <c r="B2761" i="1" a="1"/>
  <c r="B2761" i="1" s="1"/>
  <c r="A2761" i="1" s="1"/>
  <c r="B2763" i="1" a="1"/>
  <c r="B2763" i="1" s="1"/>
  <c r="A2763" i="1" s="1"/>
  <c r="B2765" i="1" a="1"/>
  <c r="B2765" i="1" s="1"/>
  <c r="A2765" i="1" s="1"/>
  <c r="B2767" i="1" a="1"/>
  <c r="B2767" i="1" s="1"/>
  <c r="A2767" i="1" s="1"/>
  <c r="B2769" i="1" a="1"/>
  <c r="B2769" i="1" s="1"/>
  <c r="A2769" i="1" s="1"/>
  <c r="B2771" i="1" a="1"/>
  <c r="B2771" i="1" s="1"/>
  <c r="A2771" i="1" s="1"/>
  <c r="B2773" i="1" a="1"/>
  <c r="B2773" i="1" s="1"/>
  <c r="A2773" i="1" s="1"/>
  <c r="B2775" i="1" a="1"/>
  <c r="B2775" i="1" s="1"/>
  <c r="A2775" i="1" s="1"/>
  <c r="B2777" i="1" a="1"/>
  <c r="B2777" i="1" s="1"/>
  <c r="A2777" i="1" s="1"/>
  <c r="B2779" i="1" a="1"/>
  <c r="B2779" i="1" s="1"/>
  <c r="A2779" i="1" s="1"/>
  <c r="B2781" i="1" a="1"/>
  <c r="B2781" i="1" s="1"/>
  <c r="A2781" i="1" s="1"/>
  <c r="B2783" i="1" a="1"/>
  <c r="B2783" i="1" s="1"/>
  <c r="A2783" i="1" s="1"/>
  <c r="B2785" i="1" a="1"/>
  <c r="B2785" i="1" s="1"/>
  <c r="A2785" i="1" s="1"/>
  <c r="B2787" i="1" a="1"/>
  <c r="B2787" i="1" s="1"/>
  <c r="A2787" i="1" s="1"/>
  <c r="B2789" i="1" a="1"/>
  <c r="B2789" i="1" s="1"/>
  <c r="A2789" i="1" s="1"/>
  <c r="B2791" i="1" a="1"/>
  <c r="B2791" i="1" s="1"/>
  <c r="A2791" i="1" s="1"/>
  <c r="B2793" i="1" a="1"/>
  <c r="B2793" i="1" s="1"/>
  <c r="A2793" i="1" s="1"/>
  <c r="B2795" i="1" a="1"/>
  <c r="B2795" i="1" s="1"/>
  <c r="A2795" i="1" s="1"/>
  <c r="B2797" i="1" a="1"/>
  <c r="B2797" i="1" s="1"/>
  <c r="A2797" i="1" s="1"/>
  <c r="B2799" i="1" a="1"/>
  <c r="B2799" i="1" s="1"/>
  <c r="A2799" i="1" s="1"/>
  <c r="B2801" i="1" a="1"/>
  <c r="B2801" i="1" s="1"/>
  <c r="A2801" i="1" s="1"/>
  <c r="B2803" i="1" a="1"/>
  <c r="B2803" i="1" s="1"/>
  <c r="A2803" i="1" s="1"/>
  <c r="B2805" i="1" a="1"/>
  <c r="B2805" i="1" s="1"/>
  <c r="A2805" i="1" s="1"/>
  <c r="B2807" i="1" a="1"/>
  <c r="B2807" i="1" s="1"/>
  <c r="A2807" i="1" s="1"/>
  <c r="B2809" i="1" a="1"/>
  <c r="B2809" i="1" s="1"/>
  <c r="A2809" i="1" s="1"/>
  <c r="B2811" i="1" a="1"/>
  <c r="B2811" i="1" s="1"/>
  <c r="A2811" i="1" s="1"/>
  <c r="B2813" i="1" a="1"/>
  <c r="B2813" i="1" s="1"/>
  <c r="A2813" i="1" s="1"/>
  <c r="B2815" i="1" a="1"/>
  <c r="B2815" i="1" s="1"/>
  <c r="A2815" i="1" s="1"/>
  <c r="B2817" i="1" a="1"/>
  <c r="B2817" i="1" s="1"/>
  <c r="A2817" i="1" s="1"/>
  <c r="B2819" i="1" a="1"/>
  <c r="B2819" i="1" s="1"/>
  <c r="A2819" i="1" s="1"/>
  <c r="B2821" i="1" a="1"/>
  <c r="B2821" i="1" s="1"/>
  <c r="A2821" i="1" s="1"/>
  <c r="B2823" i="1" a="1"/>
  <c r="B2823" i="1" s="1"/>
  <c r="A2823" i="1" s="1"/>
  <c r="B2825" i="1" a="1"/>
  <c r="B2825" i="1" s="1"/>
  <c r="A2825" i="1" s="1"/>
  <c r="B2827" i="1" a="1"/>
  <c r="B2827" i="1" s="1"/>
  <c r="A2827" i="1" s="1"/>
  <c r="B2829" i="1" a="1"/>
  <c r="B2829" i="1" s="1"/>
  <c r="A2829" i="1" s="1"/>
  <c r="B2831" i="1" a="1"/>
  <c r="B2831" i="1" s="1"/>
  <c r="A2831" i="1" s="1"/>
  <c r="B2833" i="1" a="1"/>
  <c r="B2833" i="1" s="1"/>
  <c r="A2833" i="1" s="1"/>
  <c r="B2835" i="1" a="1"/>
  <c r="B2835" i="1" s="1"/>
  <c r="A2835" i="1" s="1"/>
  <c r="B2837" i="1" a="1"/>
  <c r="B2837" i="1" s="1"/>
  <c r="A2837" i="1" s="1"/>
  <c r="B2839" i="1" a="1"/>
  <c r="B2839" i="1" s="1"/>
  <c r="A2839" i="1" s="1"/>
  <c r="B2841" i="1" a="1"/>
  <c r="B2841" i="1" s="1"/>
  <c r="A2841" i="1" s="1"/>
  <c r="B2843" i="1" a="1"/>
  <c r="B2843" i="1" s="1"/>
  <c r="A2843" i="1" s="1"/>
  <c r="B2845" i="1" a="1"/>
  <c r="B2845" i="1" s="1"/>
  <c r="A2845" i="1" s="1"/>
  <c r="B2847" i="1" a="1"/>
  <c r="B2847" i="1" s="1"/>
  <c r="A2847" i="1" s="1"/>
  <c r="B2849" i="1" a="1"/>
  <c r="B2849" i="1" s="1"/>
  <c r="A2849" i="1" s="1"/>
  <c r="B2851" i="1" a="1"/>
  <c r="B2851" i="1" s="1"/>
  <c r="A2851" i="1" s="1"/>
  <c r="B2853" i="1" a="1"/>
  <c r="B2853" i="1" s="1"/>
  <c r="A2853" i="1" s="1"/>
  <c r="B2855" i="1" a="1"/>
  <c r="B2855" i="1" s="1"/>
  <c r="A2855" i="1" s="1"/>
  <c r="B2857" i="1" a="1"/>
  <c r="B2857" i="1" s="1"/>
  <c r="A2857" i="1" s="1"/>
  <c r="B2859" i="1" a="1"/>
  <c r="B2859" i="1" s="1"/>
  <c r="A2859" i="1" s="1"/>
  <c r="B2861" i="1" a="1"/>
  <c r="B2861" i="1" s="1"/>
  <c r="A2861" i="1" s="1"/>
  <c r="B2863" i="1" a="1"/>
  <c r="B2863" i="1" s="1"/>
  <c r="A2863" i="1" s="1"/>
  <c r="B2865" i="1" a="1"/>
  <c r="B2865" i="1" s="1"/>
  <c r="A2865" i="1" s="1"/>
  <c r="B2867" i="1" a="1"/>
  <c r="B2867" i="1" s="1"/>
  <c r="A2867" i="1" s="1"/>
  <c r="B2869" i="1" a="1"/>
  <c r="B2869" i="1" s="1"/>
  <c r="A2869" i="1" s="1"/>
  <c r="B2871" i="1" a="1"/>
  <c r="B2871" i="1" s="1"/>
  <c r="A2871" i="1" s="1"/>
  <c r="B2873" i="1" a="1"/>
  <c r="B2873" i="1" s="1"/>
  <c r="A2873" i="1" s="1"/>
  <c r="B2875" i="1" a="1"/>
  <c r="B2875" i="1" s="1"/>
  <c r="A2875" i="1" s="1"/>
  <c r="B2877" i="1" a="1"/>
  <c r="B2877" i="1" s="1"/>
  <c r="A2877" i="1" s="1"/>
  <c r="B2879" i="1" a="1"/>
  <c r="B2879" i="1" s="1"/>
  <c r="A2879" i="1" s="1"/>
  <c r="B2881" i="1" a="1"/>
  <c r="B2881" i="1" s="1"/>
  <c r="A2881" i="1" s="1"/>
  <c r="B2883" i="1" a="1"/>
  <c r="B2883" i="1" s="1"/>
  <c r="A2883" i="1" s="1"/>
  <c r="B2885" i="1" a="1"/>
  <c r="B2885" i="1" s="1"/>
  <c r="A2885" i="1" s="1"/>
  <c r="B2887" i="1" a="1"/>
  <c r="B2887" i="1" s="1"/>
  <c r="A2887" i="1" s="1"/>
  <c r="B2889" i="1" a="1"/>
  <c r="B2889" i="1" s="1"/>
  <c r="A2889" i="1" s="1"/>
  <c r="B2891" i="1" a="1"/>
  <c r="B2891" i="1" s="1"/>
  <c r="A2891" i="1" s="1"/>
  <c r="B2893" i="1" a="1"/>
  <c r="B2893" i="1" s="1"/>
  <c r="A2893" i="1" s="1"/>
  <c r="B2895" i="1" a="1"/>
  <c r="B2895" i="1" s="1"/>
  <c r="A2895" i="1" s="1"/>
  <c r="B2897" i="1" a="1"/>
  <c r="B2897" i="1" s="1"/>
  <c r="A2897" i="1" s="1"/>
  <c r="B2899" i="1" a="1"/>
  <c r="B2899" i="1" s="1"/>
  <c r="A2899" i="1" s="1"/>
  <c r="B2901" i="1" a="1"/>
  <c r="B2901" i="1" s="1"/>
  <c r="A2901" i="1" s="1"/>
  <c r="B2903" i="1" a="1"/>
  <c r="B2903" i="1" s="1"/>
  <c r="A2903" i="1" s="1"/>
  <c r="B2905" i="1" a="1"/>
  <c r="B2905" i="1" s="1"/>
  <c r="A2905" i="1" s="1"/>
  <c r="B2907" i="1" a="1"/>
  <c r="B2907" i="1" s="1"/>
  <c r="A2907" i="1" s="1"/>
  <c r="B2909" i="1" a="1"/>
  <c r="B2909" i="1" s="1"/>
  <c r="A2909" i="1" s="1"/>
  <c r="B2911" i="1" a="1"/>
  <c r="B2911" i="1" s="1"/>
  <c r="A2911" i="1" s="1"/>
  <c r="B2913" i="1" a="1"/>
  <c r="B2913" i="1" s="1"/>
  <c r="A2913" i="1" s="1"/>
  <c r="B2915" i="1" a="1"/>
  <c r="B2915" i="1" s="1"/>
  <c r="A2915" i="1" s="1"/>
  <c r="B2917" i="1" a="1"/>
  <c r="B2917" i="1" s="1"/>
  <c r="A2917" i="1" s="1"/>
  <c r="B2919" i="1" a="1"/>
  <c r="B2919" i="1" s="1"/>
  <c r="A2919" i="1" s="1"/>
  <c r="B2921" i="1" a="1"/>
  <c r="B2921" i="1" s="1"/>
  <c r="A2921" i="1" s="1"/>
  <c r="B2923" i="1" a="1"/>
  <c r="B2923" i="1" s="1"/>
  <c r="A2923" i="1" s="1"/>
  <c r="B2925" i="1" a="1"/>
  <c r="B2925" i="1" s="1"/>
  <c r="A2925" i="1" s="1"/>
  <c r="B2927" i="1" a="1"/>
  <c r="B2927" i="1" s="1"/>
  <c r="A2927" i="1" s="1"/>
  <c r="B2929" i="1" a="1"/>
  <c r="B2929" i="1" s="1"/>
  <c r="A2929" i="1" s="1"/>
  <c r="B2931" i="1" a="1"/>
  <c r="B2931" i="1" s="1"/>
  <c r="A2931" i="1" s="1"/>
  <c r="B2933" i="1" a="1"/>
  <c r="B2933" i="1" s="1"/>
  <c r="A2933" i="1" s="1"/>
  <c r="B2935" i="1" a="1"/>
  <c r="B2935" i="1" s="1"/>
  <c r="A2935" i="1" s="1"/>
  <c r="B2937" i="1" a="1"/>
  <c r="B2937" i="1" s="1"/>
  <c r="A2937" i="1" s="1"/>
  <c r="B2939" i="1" a="1"/>
  <c r="B2939" i="1" s="1"/>
  <c r="A2939" i="1" s="1"/>
  <c r="B2941" i="1" a="1"/>
  <c r="B2941" i="1" s="1"/>
  <c r="A2941" i="1" s="1"/>
  <c r="B2943" i="1" a="1"/>
  <c r="B2943" i="1" s="1"/>
  <c r="A2943" i="1" s="1"/>
  <c r="B2945" i="1" a="1"/>
  <c r="B2945" i="1" s="1"/>
  <c r="A2945" i="1" s="1"/>
  <c r="B2947" i="1" a="1"/>
  <c r="B2947" i="1" s="1"/>
  <c r="A2947" i="1" s="1"/>
  <c r="B2949" i="1" a="1"/>
  <c r="B2949" i="1" s="1"/>
  <c r="A2949" i="1" s="1"/>
  <c r="B2951" i="1" a="1"/>
  <c r="B2951" i="1" s="1"/>
  <c r="A2951" i="1" s="1"/>
  <c r="B2953" i="1" a="1"/>
  <c r="B2953" i="1" s="1"/>
  <c r="A2953" i="1" s="1"/>
  <c r="B2955" i="1" a="1"/>
  <c r="B2955" i="1" s="1"/>
  <c r="A2955" i="1" s="1"/>
  <c r="B2957" i="1" a="1"/>
  <c r="B2957" i="1" s="1"/>
  <c r="A2957" i="1" s="1"/>
  <c r="B2959" i="1" a="1"/>
  <c r="B2959" i="1" s="1"/>
  <c r="A2959" i="1" s="1"/>
  <c r="B2961" i="1" a="1"/>
  <c r="B2961" i="1" s="1"/>
  <c r="A2961" i="1" s="1"/>
  <c r="B2963" i="1" a="1"/>
  <c r="B2963" i="1" s="1"/>
  <c r="A2963" i="1" s="1"/>
  <c r="B2965" i="1" a="1"/>
  <c r="B2965" i="1" s="1"/>
  <c r="A2965" i="1" s="1"/>
  <c r="B2967" i="1" a="1"/>
  <c r="B2967" i="1" s="1"/>
  <c r="A2967" i="1" s="1"/>
  <c r="B2969" i="1" a="1"/>
  <c r="B2969" i="1" s="1"/>
  <c r="A2969" i="1" s="1"/>
  <c r="B2971" i="1" a="1"/>
  <c r="B2971" i="1" s="1"/>
  <c r="A2971" i="1" s="1"/>
  <c r="B2973" i="1" a="1"/>
  <c r="B2973" i="1" s="1"/>
  <c r="A2973" i="1" s="1"/>
  <c r="B2975" i="1" a="1"/>
  <c r="B2975" i="1" s="1"/>
  <c r="A2975" i="1" s="1"/>
  <c r="B2977" i="1" a="1"/>
  <c r="B2977" i="1" s="1"/>
  <c r="A2977" i="1" s="1"/>
  <c r="B2979" i="1" a="1"/>
  <c r="B2979" i="1" s="1"/>
  <c r="A2979" i="1" s="1"/>
  <c r="B2981" i="1" a="1"/>
  <c r="B2981" i="1" s="1"/>
  <c r="A2981" i="1" s="1"/>
  <c r="B2983" i="1" a="1"/>
  <c r="B2983" i="1" s="1"/>
  <c r="A2983" i="1" s="1"/>
  <c r="B2985" i="1" a="1"/>
  <c r="B2985" i="1" s="1"/>
  <c r="A2985" i="1" s="1"/>
  <c r="B2987" i="1" a="1"/>
  <c r="B2987" i="1" s="1"/>
  <c r="A2987" i="1" s="1"/>
  <c r="B2989" i="1" a="1"/>
  <c r="B2989" i="1" s="1"/>
  <c r="A2989" i="1" s="1"/>
  <c r="B2991" i="1" a="1"/>
  <c r="B2991" i="1" s="1"/>
  <c r="A2991" i="1" s="1"/>
  <c r="B2993" i="1" a="1"/>
  <c r="B2993" i="1" s="1"/>
  <c r="A2993" i="1" s="1"/>
  <c r="B2995" i="1" a="1"/>
  <c r="B2995" i="1" s="1"/>
  <c r="A2995" i="1" s="1"/>
  <c r="B2997" i="1" a="1"/>
  <c r="B2997" i="1" s="1"/>
  <c r="A2997" i="1" s="1"/>
  <c r="B2999" i="1" a="1"/>
  <c r="B2999" i="1" s="1"/>
  <c r="A2999" i="1" s="1"/>
  <c r="B2572" i="1" a="1"/>
  <c r="B2572" i="1" s="1"/>
  <c r="A2572" i="1" s="1"/>
  <c r="B2574" i="1" a="1"/>
  <c r="B2574" i="1" s="1"/>
  <c r="A2574" i="1" s="1"/>
  <c r="B2576" i="1" a="1"/>
  <c r="B2576" i="1" s="1"/>
  <c r="A2576" i="1" s="1"/>
  <c r="B2578" i="1" a="1"/>
  <c r="B2578" i="1" s="1"/>
  <c r="A2578" i="1" s="1"/>
  <c r="B2580" i="1" a="1"/>
  <c r="B2580" i="1" s="1"/>
  <c r="A2580" i="1" s="1"/>
  <c r="B2582" i="1" a="1"/>
  <c r="B2582" i="1" s="1"/>
  <c r="A2582" i="1" s="1"/>
  <c r="B2584" i="1" a="1"/>
  <c r="B2584" i="1" s="1"/>
  <c r="A2584" i="1" s="1"/>
  <c r="B2586" i="1" a="1"/>
  <c r="B2586" i="1" s="1"/>
  <c r="A2586" i="1" s="1"/>
  <c r="B2588" i="1" a="1"/>
  <c r="B2588" i="1" s="1"/>
  <c r="A2588" i="1" s="1"/>
  <c r="B2590" i="1" a="1"/>
  <c r="B2590" i="1" s="1"/>
  <c r="A2590" i="1" s="1"/>
  <c r="B2592" i="1" a="1"/>
  <c r="B2592" i="1" s="1"/>
  <c r="A2592" i="1" s="1"/>
  <c r="B2594" i="1" a="1"/>
  <c r="B2594" i="1" s="1"/>
  <c r="A2594" i="1" s="1"/>
  <c r="B2596" i="1" a="1"/>
  <c r="B2596" i="1" s="1"/>
  <c r="A2596" i="1" s="1"/>
  <c r="B2598" i="1" a="1"/>
  <c r="B2598" i="1" s="1"/>
  <c r="A2598" i="1" s="1"/>
  <c r="B2600" i="1" a="1"/>
  <c r="B2600" i="1" s="1"/>
  <c r="A2600" i="1" s="1"/>
  <c r="B2602" i="1" a="1"/>
  <c r="B2602" i="1" s="1"/>
  <c r="A2602" i="1" s="1"/>
  <c r="B2604" i="1" a="1"/>
  <c r="B2604" i="1" s="1"/>
  <c r="A2604" i="1" s="1"/>
  <c r="B2606" i="1" a="1"/>
  <c r="B2606" i="1" s="1"/>
  <c r="A2606" i="1" s="1"/>
  <c r="B2608" i="1" a="1"/>
  <c r="B2608" i="1" s="1"/>
  <c r="A2608" i="1" s="1"/>
  <c r="B2610" i="1" a="1"/>
  <c r="B2610" i="1" s="1"/>
  <c r="A2610" i="1" s="1"/>
  <c r="B2612" i="1" a="1"/>
  <c r="B2612" i="1" s="1"/>
  <c r="A2612" i="1" s="1"/>
  <c r="B2614" i="1" a="1"/>
  <c r="B2614" i="1" s="1"/>
  <c r="A2614" i="1" s="1"/>
  <c r="B2616" i="1" a="1"/>
  <c r="B2616" i="1" s="1"/>
  <c r="A2616" i="1" s="1"/>
  <c r="B2618" i="1" a="1"/>
  <c r="B2618" i="1" s="1"/>
  <c r="A2618" i="1" s="1"/>
  <c r="B2620" i="1" a="1"/>
  <c r="B2620" i="1" s="1"/>
  <c r="A2620" i="1" s="1"/>
  <c r="B2622" i="1" a="1"/>
  <c r="B2622" i="1" s="1"/>
  <c r="A2622" i="1" s="1"/>
  <c r="B2624" i="1" a="1"/>
  <c r="B2624" i="1" s="1"/>
  <c r="A2624" i="1" s="1"/>
  <c r="B2626" i="1" a="1"/>
  <c r="B2626" i="1" s="1"/>
  <c r="A2626" i="1" s="1"/>
  <c r="B2628" i="1" a="1"/>
  <c r="B2628" i="1" s="1"/>
  <c r="A2628" i="1" s="1"/>
  <c r="B2630" i="1" a="1"/>
  <c r="B2630" i="1" s="1"/>
  <c r="A2630" i="1" s="1"/>
  <c r="B2632" i="1" a="1"/>
  <c r="B2632" i="1" s="1"/>
  <c r="A2632" i="1" s="1"/>
  <c r="B2634" i="1" a="1"/>
  <c r="B2634" i="1" s="1"/>
  <c r="A2634" i="1" s="1"/>
  <c r="B2636" i="1" a="1"/>
  <c r="B2636" i="1" s="1"/>
  <c r="A2636" i="1" s="1"/>
  <c r="B2638" i="1" a="1"/>
  <c r="B2638" i="1" s="1"/>
  <c r="A2638" i="1" s="1"/>
  <c r="B2640" i="1" a="1"/>
  <c r="B2640" i="1" s="1"/>
  <c r="A2640" i="1" s="1"/>
  <c r="B2642" i="1" a="1"/>
  <c r="B2642" i="1" s="1"/>
  <c r="A2642" i="1" s="1"/>
  <c r="B2644" i="1" a="1"/>
  <c r="B2644" i="1" s="1"/>
  <c r="A2644" i="1" s="1"/>
  <c r="B2646" i="1" a="1"/>
  <c r="B2646" i="1" s="1"/>
  <c r="A2646" i="1" s="1"/>
  <c r="B2648" i="1" a="1"/>
  <c r="B2648" i="1" s="1"/>
  <c r="A2648" i="1" s="1"/>
  <c r="B2650" i="1" a="1"/>
  <c r="B2650" i="1" s="1"/>
  <c r="A2650" i="1" s="1"/>
  <c r="B2652" i="1" a="1"/>
  <c r="B2652" i="1" s="1"/>
  <c r="A2652" i="1" s="1"/>
  <c r="B2654" i="1" a="1"/>
  <c r="B2654" i="1" s="1"/>
  <c r="A2654" i="1" s="1"/>
  <c r="B2656" i="1" a="1"/>
  <c r="B2656" i="1" s="1"/>
  <c r="A2656" i="1" s="1"/>
  <c r="B2658" i="1" a="1"/>
  <c r="B2658" i="1" s="1"/>
  <c r="A2658" i="1" s="1"/>
  <c r="B2660" i="1" a="1"/>
  <c r="B2660" i="1" s="1"/>
  <c r="A2660" i="1" s="1"/>
  <c r="B2662" i="1" a="1"/>
  <c r="B2662" i="1" s="1"/>
  <c r="A2662" i="1" s="1"/>
  <c r="B2664" i="1" a="1"/>
  <c r="B2664" i="1" s="1"/>
  <c r="A2664" i="1" s="1"/>
  <c r="B2666" i="1" a="1"/>
  <c r="B2666" i="1" s="1"/>
  <c r="A2666" i="1" s="1"/>
  <c r="B2668" i="1" a="1"/>
  <c r="B2668" i="1" s="1"/>
  <c r="A2668" i="1" s="1"/>
  <c r="B2670" i="1" a="1"/>
  <c r="B2670" i="1" s="1"/>
  <c r="A2670" i="1" s="1"/>
  <c r="B2672" i="1" a="1"/>
  <c r="B2672" i="1" s="1"/>
  <c r="A2672" i="1" s="1"/>
  <c r="B2674" i="1" a="1"/>
  <c r="B2674" i="1" s="1"/>
  <c r="A2674" i="1" s="1"/>
  <c r="B2676" i="1" a="1"/>
  <c r="B2676" i="1" s="1"/>
  <c r="A2676" i="1" s="1"/>
  <c r="B2678" i="1" a="1"/>
  <c r="B2678" i="1" s="1"/>
  <c r="A2678" i="1" s="1"/>
  <c r="B2680" i="1" a="1"/>
  <c r="B2680" i="1" s="1"/>
  <c r="A2680" i="1" s="1"/>
  <c r="B2682" i="1" a="1"/>
  <c r="B2682" i="1" s="1"/>
  <c r="A2682" i="1" s="1"/>
  <c r="B2684" i="1" a="1"/>
  <c r="B2684" i="1" s="1"/>
  <c r="A2684" i="1" s="1"/>
  <c r="B2686" i="1" a="1"/>
  <c r="B2686" i="1" s="1"/>
  <c r="A2686" i="1" s="1"/>
  <c r="B2688" i="1" a="1"/>
  <c r="B2688" i="1" s="1"/>
  <c r="A2688" i="1" s="1"/>
  <c r="B2690" i="1" a="1"/>
  <c r="B2690" i="1" s="1"/>
  <c r="A2690" i="1" s="1"/>
  <c r="B2692" i="1" a="1"/>
  <c r="B2692" i="1" s="1"/>
  <c r="A2692" i="1" s="1"/>
  <c r="B2694" i="1" a="1"/>
  <c r="B2694" i="1" s="1"/>
  <c r="A2694" i="1" s="1"/>
  <c r="B2696" i="1" a="1"/>
  <c r="B2696" i="1" s="1"/>
  <c r="A2696" i="1" s="1"/>
  <c r="B2698" i="1" a="1"/>
  <c r="B2698" i="1" s="1"/>
  <c r="A2698" i="1" s="1"/>
  <c r="B2700" i="1" a="1"/>
  <c r="B2700" i="1" s="1"/>
  <c r="A2700" i="1" s="1"/>
  <c r="B2702" i="1" a="1"/>
  <c r="B2702" i="1" s="1"/>
  <c r="A2702" i="1" s="1"/>
  <c r="B2704" i="1" a="1"/>
  <c r="B2704" i="1" s="1"/>
  <c r="A2704" i="1" s="1"/>
  <c r="B2706" i="1" a="1"/>
  <c r="B2706" i="1" s="1"/>
  <c r="A2706" i="1" s="1"/>
  <c r="B2708" i="1" a="1"/>
  <c r="B2708" i="1" s="1"/>
  <c r="A2708" i="1" s="1"/>
  <c r="B2710" i="1" a="1"/>
  <c r="B2710" i="1" s="1"/>
  <c r="A2710" i="1" s="1"/>
  <c r="B2712" i="1" a="1"/>
  <c r="B2712" i="1" s="1"/>
  <c r="A2712" i="1" s="1"/>
  <c r="B2714" i="1" a="1"/>
  <c r="B2714" i="1" s="1"/>
  <c r="A2714" i="1" s="1"/>
  <c r="B2716" i="1" a="1"/>
  <c r="B2716" i="1" s="1"/>
  <c r="A2716" i="1" s="1"/>
  <c r="B2718" i="1" a="1"/>
  <c r="B2718" i="1" s="1"/>
  <c r="A2718" i="1" s="1"/>
  <c r="B2720" i="1" a="1"/>
  <c r="B2720" i="1" s="1"/>
  <c r="A2720" i="1" s="1"/>
  <c r="B2722" i="1" a="1"/>
  <c r="B2722" i="1" s="1"/>
  <c r="A2722" i="1" s="1"/>
  <c r="B2724" i="1" a="1"/>
  <c r="B2724" i="1" s="1"/>
  <c r="A2724" i="1" s="1"/>
  <c r="B2726" i="1" a="1"/>
  <c r="B2726" i="1" s="1"/>
  <c r="A2726" i="1" s="1"/>
  <c r="B2728" i="1" a="1"/>
  <c r="B2728" i="1" s="1"/>
  <c r="A2728" i="1" s="1"/>
  <c r="B2730" i="1" a="1"/>
  <c r="B2730" i="1" s="1"/>
  <c r="A2730" i="1" s="1"/>
  <c r="B2732" i="1" a="1"/>
  <c r="B2732" i="1" s="1"/>
  <c r="A2732" i="1" s="1"/>
  <c r="B2734" i="1" a="1"/>
  <c r="B2734" i="1" s="1"/>
  <c r="A2734" i="1" s="1"/>
  <c r="B2736" i="1" a="1"/>
  <c r="B2736" i="1" s="1"/>
  <c r="A2736" i="1" s="1"/>
  <c r="B2738" i="1" a="1"/>
  <c r="B2738" i="1" s="1"/>
  <c r="A2738" i="1" s="1"/>
  <c r="B2740" i="1" a="1"/>
  <c r="B2740" i="1" s="1"/>
  <c r="A2740" i="1" s="1"/>
  <c r="B2742" i="1" a="1"/>
  <c r="B2742" i="1" s="1"/>
  <c r="A2742" i="1" s="1"/>
  <c r="B2744" i="1" a="1"/>
  <c r="B2744" i="1" s="1"/>
  <c r="A2744" i="1" s="1"/>
  <c r="B2746" i="1" a="1"/>
  <c r="B2746" i="1" s="1"/>
  <c r="A2746" i="1" s="1"/>
  <c r="B2748" i="1" a="1"/>
  <c r="B2748" i="1" s="1"/>
  <c r="A2748" i="1" s="1"/>
  <c r="B2750" i="1" a="1"/>
  <c r="B2750" i="1" s="1"/>
  <c r="A2750" i="1" s="1"/>
  <c r="B2752" i="1" a="1"/>
  <c r="B2752" i="1" s="1"/>
  <c r="A2752" i="1" s="1"/>
  <c r="B2754" i="1" a="1"/>
  <c r="B2754" i="1" s="1"/>
  <c r="A2754" i="1" s="1"/>
  <c r="B2756" i="1" a="1"/>
  <c r="B2756" i="1" s="1"/>
  <c r="A2756" i="1" s="1"/>
  <c r="B2758" i="1" a="1"/>
  <c r="B2758" i="1" s="1"/>
  <c r="A2758" i="1" s="1"/>
  <c r="B2760" i="1" a="1"/>
  <c r="B2760" i="1" s="1"/>
  <c r="A2760" i="1" s="1"/>
  <c r="B2762" i="1" a="1"/>
  <c r="B2762" i="1" s="1"/>
  <c r="A2762" i="1" s="1"/>
  <c r="B2764" i="1" a="1"/>
  <c r="B2764" i="1" s="1"/>
  <c r="A2764" i="1" s="1"/>
  <c r="B2766" i="1" a="1"/>
  <c r="B2766" i="1" s="1"/>
  <c r="A2766" i="1" s="1"/>
  <c r="B2768" i="1" a="1"/>
  <c r="B2768" i="1" s="1"/>
  <c r="A2768" i="1" s="1"/>
  <c r="B2770" i="1" a="1"/>
  <c r="B2770" i="1" s="1"/>
  <c r="A2770" i="1" s="1"/>
  <c r="B2772" i="1" a="1"/>
  <c r="B2772" i="1" s="1"/>
  <c r="A2772" i="1" s="1"/>
  <c r="B2774" i="1" a="1"/>
  <c r="B2774" i="1" s="1"/>
  <c r="A2774" i="1" s="1"/>
  <c r="B2776" i="1" a="1"/>
  <c r="B2776" i="1" s="1"/>
  <c r="A2776" i="1" s="1"/>
  <c r="B2778" i="1" a="1"/>
  <c r="B2778" i="1" s="1"/>
  <c r="A2778" i="1" s="1"/>
  <c r="B2780" i="1" a="1"/>
  <c r="B2780" i="1" s="1"/>
  <c r="A2780" i="1" s="1"/>
  <c r="B2782" i="1" a="1"/>
  <c r="B2782" i="1" s="1"/>
  <c r="A2782" i="1" s="1"/>
  <c r="B2784" i="1" a="1"/>
  <c r="B2784" i="1" s="1"/>
  <c r="A2784" i="1" s="1"/>
  <c r="B2786" i="1" a="1"/>
  <c r="B2786" i="1" s="1"/>
  <c r="A2786" i="1" s="1"/>
  <c r="B2788" i="1" a="1"/>
  <c r="B2788" i="1" s="1"/>
  <c r="A2788" i="1" s="1"/>
  <c r="B2790" i="1" a="1"/>
  <c r="B2790" i="1" s="1"/>
  <c r="A2790" i="1" s="1"/>
  <c r="B2792" i="1" a="1"/>
  <c r="B2792" i="1" s="1"/>
  <c r="A2792" i="1" s="1"/>
  <c r="B2794" i="1" a="1"/>
  <c r="B2794" i="1" s="1"/>
  <c r="A2794" i="1" s="1"/>
  <c r="B2796" i="1" a="1"/>
  <c r="B2796" i="1" s="1"/>
  <c r="A2796" i="1" s="1"/>
  <c r="B2798" i="1" a="1"/>
  <c r="B2798" i="1" s="1"/>
  <c r="A2798" i="1" s="1"/>
  <c r="B2800" i="1" a="1"/>
  <c r="B2800" i="1" s="1"/>
  <c r="A2800" i="1" s="1"/>
  <c r="B2802" i="1" a="1"/>
  <c r="B2802" i="1" s="1"/>
  <c r="A2802" i="1" s="1"/>
  <c r="B2804" i="1" a="1"/>
  <c r="B2804" i="1" s="1"/>
  <c r="A2804" i="1" s="1"/>
  <c r="B2806" i="1" a="1"/>
  <c r="B2806" i="1" s="1"/>
  <c r="A2806" i="1" s="1"/>
  <c r="B2808" i="1" a="1"/>
  <c r="B2808" i="1" s="1"/>
  <c r="A2808" i="1" s="1"/>
  <c r="B2810" i="1" a="1"/>
  <c r="B2810" i="1" s="1"/>
  <c r="A2810" i="1" s="1"/>
  <c r="B2812" i="1" a="1"/>
  <c r="B2812" i="1" s="1"/>
  <c r="A2812" i="1" s="1"/>
  <c r="B2814" i="1" a="1"/>
  <c r="B2814" i="1" s="1"/>
  <c r="A2814" i="1" s="1"/>
  <c r="B2816" i="1" a="1"/>
  <c r="B2816" i="1" s="1"/>
  <c r="A2816" i="1" s="1"/>
  <c r="B2818" i="1" a="1"/>
  <c r="B2818" i="1" s="1"/>
  <c r="A2818" i="1" s="1"/>
  <c r="B2820" i="1" a="1"/>
  <c r="B2820" i="1" s="1"/>
  <c r="A2820" i="1" s="1"/>
  <c r="B2822" i="1" a="1"/>
  <c r="B2822" i="1" s="1"/>
  <c r="A2822" i="1" s="1"/>
  <c r="B2824" i="1" a="1"/>
  <c r="B2824" i="1" s="1"/>
  <c r="A2824" i="1" s="1"/>
  <c r="B2826" i="1" a="1"/>
  <c r="B2826" i="1" s="1"/>
  <c r="A2826" i="1" s="1"/>
  <c r="B2828" i="1" a="1"/>
  <c r="B2828" i="1" s="1"/>
  <c r="A2828" i="1" s="1"/>
  <c r="B2830" i="1" a="1"/>
  <c r="B2830" i="1" s="1"/>
  <c r="A2830" i="1" s="1"/>
  <c r="B2832" i="1" a="1"/>
  <c r="B2832" i="1" s="1"/>
  <c r="A2832" i="1" s="1"/>
  <c r="B2834" i="1" a="1"/>
  <c r="B2834" i="1" s="1"/>
  <c r="A2834" i="1" s="1"/>
  <c r="B2836" i="1" a="1"/>
  <c r="B2836" i="1" s="1"/>
  <c r="A2836" i="1" s="1"/>
  <c r="B2838" i="1" a="1"/>
  <c r="B2838" i="1" s="1"/>
  <c r="A2838" i="1" s="1"/>
  <c r="B2840" i="1" a="1"/>
  <c r="B2840" i="1" s="1"/>
  <c r="A2840" i="1" s="1"/>
  <c r="B2842" i="1" a="1"/>
  <c r="B2842" i="1" s="1"/>
  <c r="A2842" i="1" s="1"/>
  <c r="B2844" i="1" a="1"/>
  <c r="B2844" i="1" s="1"/>
  <c r="A2844" i="1" s="1"/>
  <c r="B2846" i="1" a="1"/>
  <c r="B2846" i="1" s="1"/>
  <c r="A2846" i="1" s="1"/>
  <c r="B2848" i="1" a="1"/>
  <c r="B2848" i="1" s="1"/>
  <c r="A2848" i="1" s="1"/>
  <c r="B2850" i="1" a="1"/>
  <c r="B2850" i="1" s="1"/>
  <c r="A2850" i="1" s="1"/>
  <c r="B2852" i="1" a="1"/>
  <c r="B2852" i="1" s="1"/>
  <c r="A2852" i="1" s="1"/>
  <c r="B2854" i="1" a="1"/>
  <c r="B2854" i="1" s="1"/>
  <c r="A2854" i="1" s="1"/>
  <c r="B2856" i="1" a="1"/>
  <c r="B2856" i="1" s="1"/>
  <c r="A2856" i="1" s="1"/>
  <c r="B2858" i="1" a="1"/>
  <c r="B2858" i="1" s="1"/>
  <c r="A2858" i="1" s="1"/>
  <c r="B2860" i="1" a="1"/>
  <c r="B2860" i="1" s="1"/>
  <c r="A2860" i="1" s="1"/>
  <c r="B2862" i="1" a="1"/>
  <c r="B2862" i="1" s="1"/>
  <c r="A2862" i="1" s="1"/>
  <c r="B2864" i="1" a="1"/>
  <c r="B2864" i="1" s="1"/>
  <c r="A2864" i="1" s="1"/>
  <c r="B2866" i="1" a="1"/>
  <c r="B2866" i="1" s="1"/>
  <c r="A2866" i="1" s="1"/>
  <c r="B2868" i="1" a="1"/>
  <c r="B2868" i="1" s="1"/>
  <c r="A2868" i="1" s="1"/>
  <c r="B2870" i="1" a="1"/>
  <c r="B2870" i="1" s="1"/>
  <c r="A2870" i="1" s="1"/>
  <c r="B2872" i="1" a="1"/>
  <c r="B2872" i="1" s="1"/>
  <c r="A2872" i="1" s="1"/>
  <c r="B2874" i="1" a="1"/>
  <c r="B2874" i="1" s="1"/>
  <c r="A2874" i="1" s="1"/>
  <c r="B2876" i="1" a="1"/>
  <c r="B2876" i="1" s="1"/>
  <c r="A2876" i="1" s="1"/>
  <c r="B2878" i="1" a="1"/>
  <c r="B2878" i="1" s="1"/>
  <c r="A2878" i="1" s="1"/>
  <c r="B2880" i="1" a="1"/>
  <c r="B2880" i="1" s="1"/>
  <c r="A2880" i="1" s="1"/>
  <c r="B2882" i="1" a="1"/>
  <c r="B2882" i="1" s="1"/>
  <c r="A2882" i="1" s="1"/>
  <c r="B2884" i="1" a="1"/>
  <c r="B2884" i="1" s="1"/>
  <c r="A2884" i="1" s="1"/>
  <c r="B2886" i="1" a="1"/>
  <c r="B2886" i="1" s="1"/>
  <c r="A2886" i="1" s="1"/>
  <c r="B2888" i="1" a="1"/>
  <c r="B2888" i="1" s="1"/>
  <c r="A2888" i="1" s="1"/>
  <c r="B2890" i="1" a="1"/>
  <c r="B2890" i="1" s="1"/>
  <c r="A2890" i="1" s="1"/>
  <c r="B2892" i="1" a="1"/>
  <c r="B2892" i="1" s="1"/>
  <c r="A2892" i="1" s="1"/>
  <c r="B2894" i="1" a="1"/>
  <c r="B2894" i="1" s="1"/>
  <c r="A2894" i="1" s="1"/>
  <c r="B2896" i="1" a="1"/>
  <c r="B2896" i="1" s="1"/>
  <c r="A2896" i="1" s="1"/>
  <c r="B2898" i="1" a="1"/>
  <c r="B2898" i="1" s="1"/>
  <c r="A2898" i="1" s="1"/>
  <c r="B2900" i="1" a="1"/>
  <c r="B2900" i="1" s="1"/>
  <c r="A2900" i="1" s="1"/>
  <c r="B2902" i="1" a="1"/>
  <c r="B2902" i="1" s="1"/>
  <c r="A2902" i="1" s="1"/>
  <c r="B2904" i="1" a="1"/>
  <c r="B2904" i="1" s="1"/>
  <c r="A2904" i="1" s="1"/>
  <c r="B2906" i="1" a="1"/>
  <c r="B2906" i="1" s="1"/>
  <c r="A2906" i="1" s="1"/>
  <c r="B2908" i="1" a="1"/>
  <c r="B2908" i="1" s="1"/>
  <c r="A2908" i="1" s="1"/>
  <c r="B2910" i="1" a="1"/>
  <c r="B2910" i="1" s="1"/>
  <c r="A2910" i="1" s="1"/>
  <c r="B2912" i="1" a="1"/>
  <c r="B2912" i="1" s="1"/>
  <c r="A2912" i="1" s="1"/>
  <c r="B2914" i="1" a="1"/>
  <c r="B2914" i="1" s="1"/>
  <c r="A2914" i="1" s="1"/>
  <c r="B2916" i="1" a="1"/>
  <c r="B2916" i="1" s="1"/>
  <c r="A2916" i="1" s="1"/>
  <c r="B2918" i="1" a="1"/>
  <c r="B2918" i="1" s="1"/>
  <c r="A2918" i="1" s="1"/>
  <c r="B2920" i="1" a="1"/>
  <c r="B2920" i="1" s="1"/>
  <c r="A2920" i="1" s="1"/>
  <c r="B2922" i="1" a="1"/>
  <c r="B2922" i="1" s="1"/>
  <c r="A2922" i="1" s="1"/>
  <c r="B2924" i="1" a="1"/>
  <c r="B2924" i="1" s="1"/>
  <c r="A2924" i="1" s="1"/>
  <c r="B2926" i="1" a="1"/>
  <c r="B2926" i="1" s="1"/>
  <c r="A2926" i="1" s="1"/>
  <c r="B2928" i="1" a="1"/>
  <c r="B2928" i="1" s="1"/>
  <c r="A2928" i="1" s="1"/>
  <c r="B2930" i="1" a="1"/>
  <c r="B2930" i="1" s="1"/>
  <c r="A2930" i="1" s="1"/>
  <c r="B2932" i="1" a="1"/>
  <c r="B2932" i="1" s="1"/>
  <c r="A2932" i="1" s="1"/>
  <c r="B2934" i="1" a="1"/>
  <c r="B2934" i="1" s="1"/>
  <c r="A2934" i="1" s="1"/>
  <c r="B2936" i="1" a="1"/>
  <c r="B2936" i="1" s="1"/>
  <c r="A2936" i="1" s="1"/>
  <c r="B2938" i="1" a="1"/>
  <c r="B2938" i="1" s="1"/>
  <c r="A2938" i="1" s="1"/>
  <c r="B2940" i="1" a="1"/>
  <c r="B2940" i="1" s="1"/>
  <c r="A2940" i="1" s="1"/>
  <c r="B2942" i="1" a="1"/>
  <c r="B2942" i="1" s="1"/>
  <c r="A2942" i="1" s="1"/>
  <c r="B2944" i="1" a="1"/>
  <c r="B2944" i="1" s="1"/>
  <c r="A2944" i="1" s="1"/>
  <c r="B2946" i="1" a="1"/>
  <c r="B2946" i="1" s="1"/>
  <c r="A2946" i="1" s="1"/>
  <c r="B2948" i="1" a="1"/>
  <c r="B2948" i="1" s="1"/>
  <c r="A2948" i="1" s="1"/>
  <c r="B2950" i="1" a="1"/>
  <c r="B2950" i="1" s="1"/>
  <c r="A2950" i="1" s="1"/>
  <c r="B2952" i="1" a="1"/>
  <c r="B2952" i="1" s="1"/>
  <c r="A2952" i="1" s="1"/>
  <c r="B2954" i="1" a="1"/>
  <c r="B2954" i="1" s="1"/>
  <c r="A2954" i="1" s="1"/>
  <c r="B2956" i="1" a="1"/>
  <c r="B2956" i="1" s="1"/>
  <c r="A2956" i="1" s="1"/>
  <c r="B2958" i="1" a="1"/>
  <c r="B2958" i="1" s="1"/>
  <c r="A2958" i="1" s="1"/>
  <c r="B2960" i="1" a="1"/>
  <c r="B2960" i="1" s="1"/>
  <c r="A2960" i="1" s="1"/>
  <c r="B2962" i="1" a="1"/>
  <c r="B2962" i="1" s="1"/>
  <c r="A2962" i="1" s="1"/>
  <c r="B2964" i="1" a="1"/>
  <c r="B2964" i="1" s="1"/>
  <c r="A2964" i="1" s="1"/>
  <c r="B2966" i="1" a="1"/>
  <c r="B2966" i="1" s="1"/>
  <c r="A2966" i="1" s="1"/>
  <c r="B2968" i="1" a="1"/>
  <c r="B2968" i="1" s="1"/>
  <c r="A2968" i="1" s="1"/>
  <c r="B2970" i="1" a="1"/>
  <c r="B2970" i="1" s="1"/>
  <c r="A2970" i="1" s="1"/>
  <c r="B2972" i="1" a="1"/>
  <c r="B2972" i="1" s="1"/>
  <c r="A2972" i="1" s="1"/>
  <c r="B2974" i="1" a="1"/>
  <c r="B2974" i="1" s="1"/>
  <c r="A2974" i="1" s="1"/>
  <c r="B2976" i="1" a="1"/>
  <c r="B2976" i="1" s="1"/>
  <c r="A2976" i="1" s="1"/>
  <c r="B2978" i="1" a="1"/>
  <c r="B2978" i="1" s="1"/>
  <c r="A2978" i="1" s="1"/>
  <c r="B2980" i="1" a="1"/>
  <c r="B2980" i="1" s="1"/>
  <c r="A2980" i="1" s="1"/>
  <c r="B2982" i="1" a="1"/>
  <c r="B2982" i="1" s="1"/>
  <c r="A2982" i="1" s="1"/>
  <c r="B2984" i="1" a="1"/>
  <c r="B2984" i="1" s="1"/>
  <c r="A2984" i="1" s="1"/>
  <c r="B2986" i="1" a="1"/>
  <c r="B2986" i="1" s="1"/>
  <c r="A2986" i="1" s="1"/>
  <c r="B2988" i="1" a="1"/>
  <c r="B2988" i="1" s="1"/>
  <c r="A2988" i="1" s="1"/>
  <c r="B2990" i="1" a="1"/>
  <c r="B2990" i="1" s="1"/>
  <c r="A2990" i="1" s="1"/>
  <c r="B2992" i="1" a="1"/>
  <c r="B2992" i="1" s="1"/>
  <c r="A2992" i="1" s="1"/>
  <c r="B2994" i="1" a="1"/>
  <c r="B2994" i="1" s="1"/>
  <c r="A2994" i="1" s="1"/>
  <c r="B2996" i="1" a="1"/>
  <c r="B2996" i="1" s="1"/>
  <c r="A2996" i="1" s="1"/>
  <c r="B2998" i="1" a="1"/>
  <c r="B2998" i="1" s="1"/>
  <c r="A2998" i="1" s="1"/>
  <c r="B3000" i="1" a="1"/>
  <c r="B3000" i="1" s="1"/>
  <c r="A3000" i="1" s="1"/>
  <c r="B7" i="1" a="1"/>
  <c r="B7" i="1" s="1"/>
  <c r="K149" i="2"/>
  <c r="I149" i="2"/>
  <c r="J37" i="2" l="1"/>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A20" i="1" l="1"/>
  <c r="D7" i="9"/>
  <c r="A8" i="1" l="1"/>
  <c r="A19" i="1"/>
  <c r="A15" i="1"/>
  <c r="A17" i="1"/>
  <c r="A11" i="1"/>
  <c r="A13" i="1"/>
  <c r="A7" i="1"/>
  <c r="A38" i="2"/>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B7" i="6"/>
  <c r="F7" i="6"/>
  <c r="E7" i="6"/>
  <c r="D7" i="6"/>
  <c r="D4" i="6"/>
  <c r="B8" i="6"/>
  <c r="D8" i="6"/>
  <c r="C8" i="6"/>
  <c r="B4" i="6"/>
  <c r="E8" i="6"/>
  <c r="F8" i="6"/>
  <c r="C7" i="6"/>
  <c r="C14" i="6" l="1"/>
  <c r="E14" i="6"/>
  <c r="B15" i="6"/>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B14" i="6"/>
  <c r="D14" i="6"/>
  <c r="F14"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E10" i="6"/>
  <c r="E12" i="6"/>
  <c r="D10" i="6"/>
  <c r="C11" i="6"/>
  <c r="E13" i="6"/>
  <c r="D12" i="6"/>
  <c r="C9" i="6"/>
  <c r="F12" i="6"/>
  <c r="E11" i="6"/>
  <c r="B13" i="6"/>
  <c r="E9" i="6"/>
  <c r="D9" i="6"/>
  <c r="D13" i="6"/>
  <c r="F11" i="6"/>
  <c r="F9" i="6"/>
  <c r="B9" i="6"/>
  <c r="C12" i="6"/>
  <c r="B10" i="6"/>
  <c r="C13" i="6"/>
  <c r="F10" i="6"/>
  <c r="C10" i="6"/>
  <c r="B11" i="6"/>
  <c r="D11" i="6"/>
  <c r="B12" i="6"/>
  <c r="F13"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D13"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3"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3"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A1" i="16"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E146" i="2" l="1"/>
  <c r="H11" i="13"/>
  <c r="H12" i="13" s="1"/>
  <c r="D11" i="13"/>
  <c r="E11" i="13" s="1"/>
  <c r="G182" i="2"/>
  <c r="A1" i="6"/>
  <c r="A1" i="14"/>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D12" i="13" l="1"/>
  <c r="E12" i="13" s="1"/>
  <c r="C93" i="2"/>
  <c r="C124" i="4" s="1"/>
  <c r="E159" i="2"/>
  <c r="H117" i="4" s="1"/>
  <c r="G263" i="2"/>
  <c r="H264" i="2"/>
  <c r="H265" i="2"/>
  <c r="C82" i="4" l="1"/>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F3" authorId="0" shapeId="0" xr:uid="{631DEEDE-6E39-41A8-A700-00808BA92BF3}">
      <text>
        <r>
          <rPr>
            <sz val="9"/>
            <color indexed="81"/>
            <rFont val="細明體"/>
            <family val="3"/>
            <charset val="136"/>
          </rPr>
          <t>請輸入傳票編號或點選傳票</t>
        </r>
      </text>
    </comment>
    <comment ref="C6" authorId="1"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<sst xmlns="http://schemas.openxmlformats.org/spreadsheetml/2006/main" count="2245" uniqueCount="536">
  <si>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</si>
  <si>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</si>
  <si>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</si>
  <si>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</si>
  <si>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</si>
  <si>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</si>
  <si>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</si>
  <si>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</si>
  <si>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</si>
  <si>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</si>
  <si>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</si>
  <si>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</si>
  <si>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</si>
  <si>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</si>
  <si>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</si>
  <si>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</si>
  <si>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</si>
  <si>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</si>
  <si>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</si>
  <si>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</si>
  <si>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</si>
  <si>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</si>
  <si>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</si>
  <si>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</si>
  <si>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</si>
  <si>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</si>
  <si>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</si>
  <si>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</si>
  <si>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</si>
  <si>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</si>
  <si>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</si>
  <si>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</si>
  <si>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</si>
  <si>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</si>
  <si>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</si>
  <si>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</si>
  <si>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</si>
  <si>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</si>
  <si>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</si>
  <si>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</si>
  <si>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</si>
  <si>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</si>
  <si>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</si>
  <si>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</si>
  <si>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</si>
  <si>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</si>
  <si>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</si>
  <si>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</si>
  <si>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</si>
  <si>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</si>
  <si>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</si>
  <si>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</si>
  <si>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</si>
  <si>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</si>
  <si>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</si>
  <si>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</si>
  <si>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</si>
  <si>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</si>
  <si>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</si>
  <si>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</si>
  <si>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</si>
  <si>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</si>
  <si>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</si>
  <si>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</si>
  <si>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</si>
  <si>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</si>
  <si>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</si>
  <si>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</si>
  <si>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</si>
  <si>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</si>
  <si>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</si>
  <si>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</si>
  <si>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</si>
  <si>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</si>
  <si>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</si>
  <si>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</si>
  <si>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</si>
  <si>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</si>
  <si>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</si>
  <si>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</si>
  <si>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</si>
  <si>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</si>
  <si>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</si>
  <si>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</si>
  <si>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</si>
  <si>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</si>
  <si>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</si>
  <si>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</si>
  <si>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</si>
  <si>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</si>
  <si>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</si>
  <si>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</si>
  <si>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</si>
  <si>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</si>
  <si>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</si>
  <si>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</si>
  <si>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</si>
  <si>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</si>
  <si>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</si>
  <si>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</si>
  <si>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</si>
  <si>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</si>
  <si>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</si>
  <si>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</si>
  <si>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</si>
  <si>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</si>
  <si>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</si>
  <si>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</si>
  <si>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</si>
  <si>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</si>
  <si>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</si>
  <si>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</si>
  <si>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</si>
  <si>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</si>
  <si>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</si>
  <si>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</si>
  <si>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</si>
  <si>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</si>
  <si>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</si>
  <si>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</si>
  <si>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</si>
  <si>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</si>
  <si>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</si>
  <si>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</si>
  <si>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</si>
  <si>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</si>
  <si>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</si>
  <si>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</si>
  <si>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</si>
  <si>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</si>
  <si>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</si>
  <si>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</si>
  <si>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</si>
  <si>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</si>
  <si>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</si>
  <si>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</si>
  <si>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</si>
  <si>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</si>
  <si>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</si>
  <si>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</si>
  <si>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</si>
  <si>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</si>
  <si>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</si>
  <si>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</si>
  <si>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</si>
  <si>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</si>
  <si>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</si>
  <si>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</si>
  <si>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</si>
  <si>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</si>
  <si>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</si>
  <si>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</si>
  <si>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</si>
  <si>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</si>
  <si>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</si>
  <si>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</si>
  <si>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</si>
  <si>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</si>
  <si>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</si>
  <si>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</si>
  <si>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</si>
  <si>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</si>
  <si>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</si>
  <si>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</si>
  <si>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</si>
  <si>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</si>
  <si>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</si>
  <si>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</si>
  <si>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</si>
  <si>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</si>
  <si>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</si>
  <si>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</si>
  <si>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</si>
  <si>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</si>
  <si>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</si>
  <si>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</si>
  <si>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</si>
  <si>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</si>
  <si>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</si>
  <si>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</si>
  <si>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</si>
  <si>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</si>
  <si>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</si>
  <si>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</si>
  <si>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</si>
  <si>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</si>
  <si>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</si>
  <si>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</si>
  <si>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</si>
  <si>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</si>
  <si>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</si>
  <si>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</si>
  <si>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</si>
  <si>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</si>
  <si>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</si>
  <si>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</si>
  <si>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</si>
  <si>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</si>
  <si>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</si>
  <si>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</si>
  <si>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</si>
  <si>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</si>
  <si>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</si>
  <si>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</si>
  <si>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</si>
  <si>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</si>
  <si>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</si>
  <si>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</si>
  <si>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</si>
  <si>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</si>
  <si>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</si>
  <si>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</si>
  <si>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</si>
  <si>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</si>
  <si>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</si>
  <si>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</si>
  <si>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</si>
  <si>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</si>
  <si>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</si>
  <si>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</si>
  <si>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</si>
  <si>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</si>
  <si>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</si>
  <si>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</si>
  <si>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</si>
  <si>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</si>
  <si>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</si>
  <si>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</si>
  <si>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</si>
  <si>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</si>
  <si>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</si>
  <si>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</si>
  <si>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</si>
  <si>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</si>
  <si>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</si>
  <si>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</si>
  <si>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</si>
  <si>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</si>
  <si>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</si>
  <si>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</si>
  <si>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</si>
  <si>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</si>
  <si>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</si>
  <si>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</si>
  <si>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</si>
  <si>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</si>
  <si>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</si>
  <si>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</si>
  <si>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</si>
  <si>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</si>
  <si>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</si>
  <si>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</si>
  <si>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</si>
  <si>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</si>
  <si>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</si>
  <si>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</si>
  <si>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</si>
  <si>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</si>
  <si>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</si>
  <si>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</si>
  <si>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</si>
  <si>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</si>
  <si>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</si>
  <si>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</si>
  <si>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</si>
  <si>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</si>
  <si>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</si>
  <si>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</si>
  <si>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</si>
  <si>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</si>
  <si>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</si>
  <si>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</si>
  <si>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</si>
  <si>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</si>
  <si>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</si>
  <si>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</si>
  <si>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</si>
  <si>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</si>
  <si>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</si>
  <si>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</si>
  <si>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</si>
  <si>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</si>
  <si>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</si>
  <si>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</si>
  <si>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</si>
  <si>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</si>
  <si>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</si>
  <si>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</si>
  <si>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</si>
  <si>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</si>
  <si>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</si>
  <si>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</si>
  <si>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</si>
  <si>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</si>
  <si>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</si>
  <si>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</si>
  <si>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</si>
  <si>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</si>
  <si>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</si>
  <si>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</si>
  <si>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</si>
  <si>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</si>
  <si>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</si>
  <si>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</si>
  <si>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</si>
  <si>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</si>
  <si>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</si>
  <si>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</si>
  <si>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</si>
  <si>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</si>
  <si>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</si>
  <si>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</si>
  <si>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</si>
  <si>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</si>
  <si>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</si>
  <si>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</si>
  <si>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</si>
  <si>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</si>
  <si>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</si>
  <si>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</si>
  <si>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</si>
  <si>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</si>
  <si>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</si>
  <si>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</si>
  <si>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</si>
  <si>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</si>
  <si>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</si>
  <si>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</si>
  <si>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</si>
  <si>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</si>
  <si>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</si>
  <si>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</si>
  <si>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</si>
  <si>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</si>
  <si>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</si>
  <si>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</si>
  <si>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</si>
  <si>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</si>
  <si>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</si>
  <si>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</si>
  <si>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</si>
  <si>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</si>
  <si>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</si>
  <si>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</si>
  <si>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</si>
  <si>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</si>
  <si>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</si>
  <si>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</si>
  <si>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</si>
  <si>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</si>
  <si>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</si>
  <si>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</si>
  <si>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</si>
  <si>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</si>
  <si>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</si>
  <si>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</si>
  <si>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</si>
  <si>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</si>
  <si>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</si>
  <si>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</si>
  <si>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</si>
  <si>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</si>
  <si>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</si>
  <si>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</si>
  <si>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</si>
  <si>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</si>
  <si>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</si>
  <si>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</si>
  <si>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</si>
  <si>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</si>
  <si>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</si>
  <si>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</si>
  <si>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</si>
  <si>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</si>
  <si>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</si>
  <si>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</si>
  <si>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</si>
  <si>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</si>
  <si>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</si>
  <si>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</si>
  <si>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</si>
  <si>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</si>
  <si>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</si>
  <si>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</si>
  <si>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</si>
  <si>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</si>
  <si>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</si>
  <si>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</si>
  <si>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</si>
  <si>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</si>
  <si>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</si>
  <si>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</si>
  <si>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</si>
  <si>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</si>
  <si>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</si>
  <si>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</si>
  <si>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</si>
  <si>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</si>
  <si>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</si>
  <si>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</si>
  <si>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</si>
  <si>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</si>
  <si>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</si>
  <si>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</si>
  <si>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</si>
  <si>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</si>
  <si>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</si>
  <si>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</si>
  <si>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</si>
  <si>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</si>
  <si>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</si>
  <si>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</si>
  <si>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</si>
  <si>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</si>
  <si>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</si>
  <si>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</si>
  <si>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</si>
  <si>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</si>
  <si>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</si>
  <si>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</si>
  <si>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</si>
  <si>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</si>
  <si>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</si>
  <si>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</si>
  <si>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</si>
  <si>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</si>
  <si>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</si>
  <si>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</si>
  <si>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</si>
  <si>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</si>
  <si>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</si>
  <si>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</si>
  <si>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</si>
  <si>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</si>
  <si>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</si>
  <si>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</si>
  <si>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</si>
  <si>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</si>
  <si>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</si>
  <si>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</si>
  <si>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</si>
  <si>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</si>
  <si>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</si>
  <si>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</si>
  <si>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</si>
  <si>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</si>
  <si>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</si>
  <si>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</si>
  <si>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</si>
  <si>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</si>
  <si>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</si>
  <si>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</si>
  <si>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</si>
  <si>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</si>
  <si>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</si>
  <si>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</si>
  <si>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</si>
  <si>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</si>
  <si>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</si>
  <si>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</si>
  <si>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</si>
  <si>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</si>
  <si>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</si>
  <si>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</si>
  <si>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</si>
  <si>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</si>
  <si>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</si>
  <si>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</si>
  <si>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</si>
  <si>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</si>
  <si>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</si>
  <si>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</si>
  <si>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</si>
  <si>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</si>
  <si>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</si>
  <si>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</si>
  <si>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</si>
  <si>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</si>
  <si>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</si>
  <si>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</si>
  <si>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</si>
  <si>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</si>
  <si>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</si>
  <si>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</si>
  <si>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</si>
  <si>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</si>
  <si>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</si>
  <si>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</si>
  <si>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</si>
  <si>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</si>
  <si>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公車</t>
    <phoneticPr fontId="2" type="noConversion"/>
  </si>
  <si>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</si>
  <si>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</si>
  <si>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</si>
  <si>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</si>
  <si>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</si>
  <si>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</si>
  <si>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</si>
  <si>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</si>
  <si>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</si>
  <si>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</si>
  <si>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</si>
  <si>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</si>
  <si>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</si>
  <si>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啟用前請刪除上列範例</t>
    <phoneticPr fontId="2" type="noConversion"/>
  </si>
  <si>
    <t>請注意：會計科目一經使用不可更改代號。科目代號最長六碼。</t>
    <phoneticPr fontId="2" type="noConversion"/>
  </si>
  <si>
    <t>本期損益</t>
    <phoneticPr fontId="2" type="noConversion"/>
  </si>
  <si>
    <t>傳票編號</t>
    <phoneticPr fontId="2" type="noConversion"/>
  </si>
  <si>
    <t>2401001</t>
    <phoneticPr fontId="2" type="noConversion"/>
  </si>
  <si>
    <t>開帳</t>
    <phoneticPr fontId="2" type="noConversion"/>
  </si>
  <si>
    <t>3430  累積盈虧</t>
  </si>
  <si>
    <t>2401003</t>
    <phoneticPr fontId="2" type="noConversion"/>
  </si>
  <si>
    <t>2401002</t>
    <phoneticPr fontId="2" type="noConversion"/>
  </si>
  <si>
    <t>計程車</t>
    <phoneticPr fontId="2" type="noConversion"/>
  </si>
  <si>
    <t>旅費</t>
    <phoneticPr fontId="2" type="noConversion"/>
  </si>
  <si>
    <t>台灣燈節設備專案一期</t>
    <phoneticPr fontId="2" type="noConversion"/>
  </si>
  <si>
    <t>台燈一期</t>
  </si>
  <si>
    <t>台燈一期</t>
    <phoneticPr fontId="2" type="noConversion"/>
  </si>
  <si>
    <t>拜訪客戶</t>
    <phoneticPr fontId="2" type="noConversion"/>
  </si>
  <si>
    <t>問: 出現 "過帳錯誤" 是什麼原因 ?</t>
    <phoneticPr fontId="2" type="noConversion"/>
  </si>
  <si>
    <t>問: 可否在Google 試算表操作?</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</si>
  <si>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</si>
  <si>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</si>
  <si>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</si>
  <si>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 xml:space="preserve">           4. 傳票列印中右側的清單方塊會損壞，只能將其刪除</t>
    <phoneticPr fontId="2" type="noConversion"/>
  </si>
  <si>
    <t>專案</t>
    <phoneticPr fontId="2" type="noConversion"/>
  </si>
  <si>
    <t>開帳</t>
  </si>
  <si>
    <t>開帳</t>
    <phoneticPr fontId="2" type="noConversion"/>
  </si>
  <si>
    <r>
      <t xml:space="preserve">           5. 日記簿及分類帳裡的</t>
    </r>
    <r>
      <rPr>
        <sz val="12"/>
        <rFont val="Microsoft JhengHei UI"/>
        <family val="1"/>
        <charset val="136"/>
      </rPr>
      <t>「第一筆</t>
    </r>
    <r>
      <rPr>
        <sz val="12"/>
        <rFont val="Microsoft JhengHei"/>
        <family val="1"/>
        <charset val="136"/>
      </rPr>
      <t>」「最末筆」按鈕無法用</t>
    </r>
    <phoneticPr fontId="2" type="noConversion"/>
  </si>
  <si>
    <t>答：原則上可以，但由於部份功能不相容，檔案在Google試算表開啟後，以下設定會消失：</t>
    <phoneticPr fontId="2" type="noConversion"/>
  </si>
  <si>
    <t xml:space="preserve">      另請特別注意</t>
    <phoneticPr fontId="2" type="noConversion"/>
  </si>
  <si>
    <t xml:space="preserve">          1. 只能夠以「Google試算表」開啟，以Google裡的其他第三方軟體開啟會損壞檔案(例如Zoho Sheet)。</t>
    <phoneticPr fontId="2" type="noConversion"/>
  </si>
  <si>
    <t xml:space="preserve">          2. 在桌機以Google 試算表開啟時，左上角出現       為一般模式，可安心操作，</t>
    <phoneticPr fontId="2" type="noConversion"/>
  </si>
  <si>
    <t xml:space="preserve">             若左上角出現       請立即關閉，此為相容模式會損壞檔案，請依下列方式進入一般模式：</t>
    <phoneticPr fontId="2" type="noConversion"/>
  </si>
  <si>
    <t xml:space="preserve">             在瀏覽器中開啟Google雲端硬碟 &gt; 新增 &gt; Google試算表 &gt; 檔案 &gt; 開啟 &gt; 選擇檔案 &gt; 開啟</t>
    <phoneticPr fontId="2" type="noConversion"/>
  </si>
  <si>
    <t>241011a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</si>
</sst>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7">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2">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3" fillId="0" borderId="0" xfId="0" applyFont="1" applyProtection="1">
      <protection hidden="1"/>
    </xf>
    <xf numFmtId="0" fontId="54" fillId="0" borderId="0" xfId="0" applyFont="1" applyProtection="1">
      <protection hidden="1"/>
    </xf>
    <xf numFmtId="49" fontId="0" fillId="0" borderId="0" xfId="0" applyNumberFormat="1" applyAlignment="1" applyProtection="1">
      <alignment horizontal="center" vertical="top"/>
      <protection hidden="1"/>
    </xf>
    <xf numFmtId="49" fontId="52"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5"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5"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6"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7"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5"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4"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1"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2" fillId="0" borderId="32" xfId="0" applyNumberFormat="1" applyFont="1" applyBorder="1" applyAlignment="1" applyProtection="1">
      <alignment horizontal="left" vertical="center"/>
      <protection locked="0"/>
    </xf>
    <xf numFmtId="192" fontId="62"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3"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4"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4"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7"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1"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3" fillId="0" borderId="0" xfId="0" applyFont="1" applyAlignment="1" applyProtection="1">
      <alignment horizontal="center" vertical="top" shrinkToFit="1"/>
      <protection hidden="1"/>
    </xf>
    <xf numFmtId="179" fontId="73" fillId="0" borderId="0" xfId="0" applyNumberFormat="1" applyFont="1" applyAlignment="1" applyProtection="1">
      <alignment horizontal="center" vertical="top" shrinkToFit="1"/>
      <protection hidden="1"/>
    </xf>
    <xf numFmtId="177" fontId="73"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5" fillId="2" borderId="30" xfId="0" applyFont="1" applyFill="1" applyBorder="1" applyAlignment="1" applyProtection="1">
      <alignment horizontal="center" vertical="center"/>
      <protection locked="0" hidden="1"/>
    </xf>
    <xf numFmtId="0" fontId="76" fillId="2" borderId="30" xfId="0" applyFont="1" applyFill="1" applyBorder="1" applyAlignment="1" applyProtection="1">
      <alignment vertical="center"/>
      <protection hidden="1"/>
    </xf>
    <xf numFmtId="0" fontId="54" fillId="2" borderId="30" xfId="0" applyFont="1" applyFill="1" applyBorder="1" applyAlignment="1" applyProtection="1">
      <alignment vertical="center"/>
      <protection hidden="1"/>
    </xf>
    <xf numFmtId="0" fontId="72" fillId="2" borderId="30" xfId="0" applyFont="1" applyFill="1" applyBorder="1" applyAlignment="1" applyProtection="1">
      <alignment horizontal="center" vertical="center"/>
      <protection hidden="1"/>
    </xf>
    <xf numFmtId="183" fontId="72" fillId="2" borderId="30" xfId="0" applyNumberFormat="1" applyFont="1" applyFill="1" applyBorder="1" applyAlignment="1" applyProtection="1">
      <alignment horizontal="center" vertical="center"/>
      <protection hidden="1"/>
    </xf>
    <xf numFmtId="0" fontId="66" fillId="0" borderId="0" xfId="0" applyFont="1" applyAlignment="1" applyProtection="1">
      <alignment horizontal="left" indent="26"/>
      <protection hidden="1"/>
    </xf>
    <xf numFmtId="176" fontId="55"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7"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1" fillId="12" borderId="33" xfId="3" applyFont="1" applyFill="1" applyBorder="1" applyAlignment="1" applyProtection="1">
      <alignment horizontal="center" vertical="center"/>
      <protection locked="0" hidden="1"/>
    </xf>
    <xf numFmtId="195" fontId="75" fillId="2" borderId="30" xfId="0" applyNumberFormat="1" applyFont="1" applyFill="1" applyBorder="1" applyAlignment="1" applyProtection="1">
      <alignment horizontal="center"/>
      <protection hidden="1"/>
    </xf>
    <xf numFmtId="0" fontId="0" fillId="2" borderId="30" xfId="0" applyFill="1" applyBorder="1" applyAlignment="1" applyProtection="1">
      <alignment vertic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5"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8"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80" fillId="2" borderId="30" xfId="0" applyFont="1" applyFill="1" applyBorder="1" applyAlignment="1" applyProtection="1">
      <alignment horizontal="left"/>
      <protection hidden="1"/>
    </xf>
    <xf numFmtId="176" fontId="81" fillId="0" borderId="0" xfId="0" applyNumberFormat="1" applyFont="1" applyAlignment="1" applyProtection="1">
      <alignment horizontal="centerContinuous"/>
      <protection hidden="1"/>
    </xf>
    <xf numFmtId="176" fontId="81" fillId="0" borderId="0" xfId="0" applyNumberFormat="1" applyFont="1" applyAlignment="1" applyProtection="1">
      <alignment horizontal="centerContinuous" vertical="center"/>
      <protection hidden="1"/>
    </xf>
    <xf numFmtId="176" fontId="81" fillId="0" borderId="34" xfId="0" applyNumberFormat="1" applyFont="1" applyBorder="1" applyAlignment="1" applyProtection="1">
      <alignment horizontal="centerContinuous"/>
      <protection hidden="1"/>
    </xf>
    <xf numFmtId="41" fontId="82" fillId="0" borderId="17" xfId="2" applyFont="1" applyBorder="1" applyAlignment="1" applyProtection="1">
      <alignment horizontal="center"/>
      <protection hidden="1"/>
    </xf>
    <xf numFmtId="177" fontId="83" fillId="0" borderId="0" xfId="0" applyNumberFormat="1" applyFont="1" applyAlignment="1" applyProtection="1">
      <alignment horizontal="right"/>
      <protection hidden="1"/>
    </xf>
    <xf numFmtId="176" fontId="81"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3"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9" fillId="3" borderId="2" xfId="0" applyNumberFormat="1" applyFont="1" applyFill="1" applyBorder="1" applyAlignment="1" applyProtection="1">
      <alignment horizontal="center" vertical="center"/>
      <protection locked="0"/>
    </xf>
    <xf numFmtId="49" fontId="73" fillId="0" borderId="0" xfId="0" applyNumberFormat="1" applyFont="1" applyAlignment="1" applyProtection="1">
      <alignment horizontal="left" vertical="top" shrinkToFit="1"/>
      <protection hidden="1"/>
    </xf>
    <xf numFmtId="49" fontId="73" fillId="0" borderId="0" xfId="0" applyNumberFormat="1" applyFont="1" applyAlignment="1">
      <alignment horizontal="left" vertical="top" shrinkToFit="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xf numFmtId="0" fontId="0" fillId="0" borderId="0" xfId="0" applyAlignment="1" applyProtection="1">
      <alignment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33162</xdr:rowOff>
        </xdr:from>
        <xdr:to>
          <xdr:col>1</xdr:col>
          <xdr:colOff>2165350</xdr:colOff>
          <xdr:row>52</xdr:row>
          <xdr:rowOff>71262</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33162</xdr:rowOff>
        </xdr:from>
        <xdr:to>
          <xdr:col>6</xdr:col>
          <xdr:colOff>279400</xdr:colOff>
          <xdr:row>52</xdr:row>
          <xdr:rowOff>33162</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472722</xdr:colOff>
      <xdr:row>109</xdr:row>
      <xdr:rowOff>204612</xdr:rowOff>
    </xdr:from>
    <xdr:to>
      <xdr:col>4</xdr:col>
      <xdr:colOff>63500</xdr:colOff>
      <xdr:row>111</xdr:row>
      <xdr:rowOff>53081</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472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1552224</xdr:colOff>
      <xdr:row>110</xdr:row>
      <xdr:rowOff>211666</xdr:rowOff>
    </xdr:from>
    <xdr:to>
      <xdr:col>1</xdr:col>
      <xdr:colOff>1763891</xdr:colOff>
      <xdr:row>112</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566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6" topLeftCell="A7" activePane="bottomLeft" state="frozen"/>
      <selection activeCell="B15" sqref="B15"/>
      <selection pane="bottomLeft" activeCell="K22" sqref="K22"/>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2"/>
      <c r="B1" s="292"/>
      <c r="C1" s="293"/>
      <c r="D1" s="293"/>
      <c r="E1" s="293"/>
      <c r="F1" s="232" t="str">
        <f ca="1">IF(ROUND(SUM(L:L),4)&lt;&gt;ROUND(SUM(M:M),4),"●日記簿不平 "&amp;FIXED(SUM(L:L)-SUM(M:M),0)&amp;" ",IF(會計項目表!P1&lt;&gt;0,"●過帳錯誤",""))&amp;會計項目表!Q1</f>
        <v/>
      </c>
      <c r="G1" s="294"/>
      <c r="I1" s="232" t="str">
        <f>IF(COUNTIF(E7:E3000,"&gt;0")&gt;COUNTIF(C7:C3000,"&lt;&gt;0"),"●傳票未編號●","")</f>
        <v/>
      </c>
      <c r="J1" s="232"/>
      <c r="K1" s="231" t="str">
        <f>IF(COUNTIF(E7:E3000,"&gt;0")&gt;COUNTIF(D7:D3000,"&lt;&gt;0"),"●傳票缺日期●","")</f>
        <v/>
      </c>
      <c r="L1" s="295"/>
      <c r="M1" s="231" t="str">
        <f ca="1">IF(COUNTBLANK(A7:D3000)&gt;0,"●公式遺失,可能是不當插入列,請詳閱說明●","")</f>
        <v/>
      </c>
    </row>
    <row r="2" spans="1:15" s="48" customFormat="1" ht="20" customHeight="1" thickBot="1">
      <c r="A2" s="199"/>
      <c r="B2" s="199"/>
      <c r="F2" s="200"/>
      <c r="G2" s="46"/>
      <c r="H2" s="318" t="s">
        <v>288</v>
      </c>
      <c r="I2" s="318"/>
      <c r="J2" s="318"/>
      <c r="K2" s="318"/>
      <c r="L2" s="47"/>
      <c r="M2" s="47"/>
      <c r="O2" s="291"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19" t="s">
        <v>5</v>
      </c>
      <c r="I4" s="319"/>
      <c r="J4" s="319"/>
      <c r="K4" s="319"/>
      <c r="L4" s="47"/>
      <c r="M4" s="47"/>
      <c r="O4" s="263" t="str">
        <f>HYPERLINK("#F"&amp;COUNTA($F$7:$F$3000)+COUNTIF($C$7:$C$3000,"&lt;&gt;0")+8,"最末筆")</f>
        <v>最末筆</v>
      </c>
    </row>
    <row r="5" spans="1:15" s="48" customFormat="1" ht="20" customHeight="1" thickBot="1">
      <c r="A5" s="199"/>
      <c r="B5" s="202">
        <f>COUNTIF(B7:B3000,TRUE)</f>
        <v>2</v>
      </c>
      <c r="F5" s="201"/>
      <c r="G5" s="46"/>
      <c r="H5" s="320" t="s">
        <v>488</v>
      </c>
      <c r="I5" s="320"/>
      <c r="J5" s="320"/>
      <c r="K5" s="320"/>
      <c r="L5" s="203"/>
      <c r="M5" s="317" t="s">
        <v>172</v>
      </c>
    </row>
    <row r="6" spans="1:15" ht="20" customHeight="1" thickBot="1">
      <c r="A6" s="60" t="s">
        <v>126</v>
      </c>
      <c r="B6" s="61" t="s">
        <v>125</v>
      </c>
      <c r="C6" s="62" t="s">
        <v>0</v>
      </c>
      <c r="D6" s="62" t="s">
        <v>1</v>
      </c>
      <c r="E6" s="62" t="s">
        <v>249</v>
      </c>
      <c r="F6" s="64" t="s">
        <v>0</v>
      </c>
      <c r="G6" s="212" t="s">
        <v>1</v>
      </c>
      <c r="H6" s="212" t="s">
        <v>141</v>
      </c>
      <c r="I6" s="212" t="s">
        <v>412</v>
      </c>
      <c r="J6" s="212" t="s">
        <v>483</v>
      </c>
      <c r="K6" s="66" t="s">
        <v>2</v>
      </c>
      <c r="L6" s="67" t="s">
        <v>3</v>
      </c>
      <c r="M6" s="68" t="s">
        <v>4</v>
      </c>
    </row>
    <row r="7" spans="1:15">
      <c r="A7" s="44">
        <f ca="1">IF(B7,COUNTIF(OFFSET(B7,ROW()*-1+6,,ROW()-5),TRUE),0)</f>
        <v>0</v>
      </c>
      <c r="B7" s="44" t="b" cm="1">
        <f t="array" ref="B7">AND(分科號=E7,D7&gt;=分起日,D7&lt;=分訖日,IF(分專案="全部",TRUE,J7=分專案))</f>
        <v>0</v>
      </c>
      <c r="C7" s="45" t="str">
        <f t="shared" ref="C7:C70" si="0">IF(F7&lt;&gt;"",F7,IF(E7&lt;&gt;0,INDEX(C:C,ROW()-1),0))</f>
        <v>2401001</v>
      </c>
      <c r="D7" s="44">
        <f t="shared" ref="D7:D70" si="1">IF(G7&lt;&gt;"",G7,IF(E7&lt;&gt;0,INDEX(D:D,ROW()-1),0))</f>
        <v>45292</v>
      </c>
      <c r="E7" s="217">
        <f>IF(I7&lt;&gt;"",VALUE(TRIM(LEFT(I7,6))),0)</f>
        <v>1111</v>
      </c>
      <c r="F7" s="284" t="s">
        <v>508</v>
      </c>
      <c r="G7" s="289">
        <v>45292</v>
      </c>
      <c r="H7" s="304" t="s">
        <v>509</v>
      </c>
      <c r="I7" s="290" t="s">
        <v>417</v>
      </c>
      <c r="J7" s="304"/>
      <c r="K7" s="305" t="s">
        <v>509</v>
      </c>
      <c r="L7" s="50">
        <v>10000</v>
      </c>
      <c r="M7" s="63"/>
      <c r="O7" s="194"/>
    </row>
    <row r="8" spans="1:15">
      <c r="A8" s="44">
        <f t="shared" ref="A8:A72" ca="1" si="2">IF(B8,COUNTIF(OFFSET(B8,ROW()*-1+6,,ROW()-5),TRUE),0)</f>
        <v>1</v>
      </c>
      <c r="B8" s="44" t="b" cm="1">
        <f t="array" ref="B8">AND(分科號=E8,D8&gt;=分起日,D8&lt;=分訖日,IF(分專案="全部",TRUE,J8=分專案))</f>
        <v>1</v>
      </c>
      <c r="C8" s="45" t="str">
        <f t="shared" si="0"/>
        <v>2401001</v>
      </c>
      <c r="D8" s="44">
        <f t="shared" si="1"/>
        <v>45292</v>
      </c>
      <c r="E8" s="217">
        <f>IF(I8&lt;&gt;"",VALUE(TRIM(LEFT(I8,6))),0)</f>
        <v>11121</v>
      </c>
      <c r="F8" s="284"/>
      <c r="G8" s="289"/>
      <c r="H8" s="304"/>
      <c r="I8" s="290" t="s">
        <v>407</v>
      </c>
      <c r="J8" s="304"/>
      <c r="K8" s="305" t="s">
        <v>509</v>
      </c>
      <c r="L8" s="50">
        <v>200000</v>
      </c>
      <c r="M8" s="63"/>
    </row>
    <row r="9" spans="1:15">
      <c r="A9" s="44">
        <f t="shared" ca="1" si="2"/>
        <v>0</v>
      </c>
      <c r="B9" s="44" t="b" cm="1">
        <f t="array" ref="B9">AND(分科號=E9,D9&gt;=分起日,D9&lt;=分訖日,IF(分專案="全部",TRUE,J9=分專案))</f>
        <v>0</v>
      </c>
      <c r="C9" s="45" t="str">
        <f t="shared" si="0"/>
        <v>2401001</v>
      </c>
      <c r="D9" s="44">
        <f t="shared" si="1"/>
        <v>45292</v>
      </c>
      <c r="E9" s="217">
        <f t="shared" ref="E9:E73" si="3">IF(I9&lt;&gt;"",VALUE(TRIM(LEFT(I9,6))),0)</f>
        <v>1131</v>
      </c>
      <c r="F9" s="284"/>
      <c r="G9" s="289"/>
      <c r="H9" s="304"/>
      <c r="I9" s="290" t="s">
        <v>409</v>
      </c>
      <c r="J9" s="304"/>
      <c r="K9" s="305" t="s">
        <v>509</v>
      </c>
      <c r="L9" s="50">
        <v>65000</v>
      </c>
      <c r="M9" s="63"/>
    </row>
    <row r="10" spans="1:15">
      <c r="A10" s="44">
        <f t="shared" ca="1" si="2"/>
        <v>0</v>
      </c>
      <c r="B10" s="44" t="b" cm="1">
        <f t="array" ref="B10">AND(分科號=E10,D10&gt;=分起日,D10&lt;=分訖日,IF(分專案="全部",TRUE,J10=分專案))</f>
        <v>0</v>
      </c>
      <c r="C10" s="45" t="str">
        <f t="shared" si="0"/>
        <v>2401001</v>
      </c>
      <c r="D10" s="44">
        <f t="shared" si="1"/>
        <v>45292</v>
      </c>
      <c r="E10" s="217">
        <f t="shared" si="3"/>
        <v>1901</v>
      </c>
      <c r="F10" s="284"/>
      <c r="G10" s="289"/>
      <c r="H10" s="304"/>
      <c r="I10" s="290" t="s">
        <v>420</v>
      </c>
      <c r="J10" s="304"/>
      <c r="K10" s="305" t="s">
        <v>509</v>
      </c>
      <c r="L10" s="50">
        <v>50000</v>
      </c>
      <c r="M10" s="63"/>
    </row>
    <row r="11" spans="1:15">
      <c r="A11" s="44">
        <f t="shared" ca="1" si="2"/>
        <v>0</v>
      </c>
      <c r="B11" s="44" t="b" cm="1">
        <f t="array" ref="B11">AND(分科號=E11,D11&gt;=分起日,D11&lt;=分訖日,IF(分專案="全部",TRUE,J11=分專案))</f>
        <v>0</v>
      </c>
      <c r="C11" s="45" t="str">
        <f t="shared" si="0"/>
        <v>2401001</v>
      </c>
      <c r="D11" s="44">
        <f t="shared" si="1"/>
        <v>45292</v>
      </c>
      <c r="E11" s="217">
        <f t="shared" si="3"/>
        <v>2131</v>
      </c>
      <c r="F11" s="284"/>
      <c r="G11" s="289"/>
      <c r="H11" s="304"/>
      <c r="I11" s="290" t="s">
        <v>429</v>
      </c>
      <c r="J11" s="304"/>
      <c r="K11" s="305" t="s">
        <v>509</v>
      </c>
      <c r="L11" s="50"/>
      <c r="M11" s="63">
        <v>5000</v>
      </c>
    </row>
    <row r="12" spans="1:15">
      <c r="A12" s="44">
        <f t="shared" ca="1" si="2"/>
        <v>0</v>
      </c>
      <c r="B12" s="44" t="b" cm="1">
        <f t="array" ref="B12">AND(分科號=E12,D12&gt;=分起日,D12&lt;=分訖日,IF(分專案="全部",TRUE,J12=分專案))</f>
        <v>0</v>
      </c>
      <c r="C12" s="45" t="str">
        <f t="shared" si="0"/>
        <v>2401001</v>
      </c>
      <c r="D12" s="44">
        <f t="shared" si="1"/>
        <v>45292</v>
      </c>
      <c r="E12" s="217">
        <f t="shared" si="3"/>
        <v>3110</v>
      </c>
      <c r="F12" s="284"/>
      <c r="G12" s="289"/>
      <c r="H12" s="304"/>
      <c r="I12" s="290" t="s">
        <v>408</v>
      </c>
      <c r="J12" s="304"/>
      <c r="K12" s="305" t="s">
        <v>509</v>
      </c>
      <c r="L12" s="50"/>
      <c r="M12" s="63">
        <v>200000</v>
      </c>
    </row>
    <row r="13" spans="1:15">
      <c r="A13" s="44">
        <f t="shared" ca="1" si="2"/>
        <v>0</v>
      </c>
      <c r="B13" s="44" t="b" cm="1">
        <f t="array" ref="B13">AND(分科號=E13,D13&gt;=分起日,D13&lt;=分訖日,IF(分專案="全部",TRUE,J13=分專案))</f>
        <v>0</v>
      </c>
      <c r="C13" s="45" t="str">
        <f t="shared" si="0"/>
        <v>2401001</v>
      </c>
      <c r="D13" s="44">
        <f t="shared" si="1"/>
        <v>45292</v>
      </c>
      <c r="E13" s="217">
        <f t="shared" si="3"/>
        <v>3430</v>
      </c>
      <c r="F13" s="284"/>
      <c r="G13" s="289"/>
      <c r="H13" s="304"/>
      <c r="I13" s="290" t="s">
        <v>510</v>
      </c>
      <c r="J13" s="304"/>
      <c r="K13" s="305" t="s">
        <v>509</v>
      </c>
      <c r="L13" s="50"/>
      <c r="M13" s="63">
        <v>120000</v>
      </c>
    </row>
    <row r="14" spans="1:15">
      <c r="A14" s="44">
        <f t="shared" ca="1" si="2"/>
        <v>0</v>
      </c>
      <c r="B14" s="44" t="b" cm="1">
        <f t="array" ref="B14">AND(分科號=E14,D14&gt;=分起日,D14&lt;=分訖日,IF(分專案="全部",TRUE,J14=分專案))</f>
        <v>0</v>
      </c>
      <c r="C14" s="45">
        <f t="shared" si="0"/>
        <v>0</v>
      </c>
      <c r="D14" s="44">
        <f t="shared" si="1"/>
        <v>0</v>
      </c>
      <c r="E14" s="217">
        <f t="shared" si="3"/>
        <v>0</v>
      </c>
      <c r="F14" s="284"/>
      <c r="G14" s="289"/>
      <c r="H14" s="304"/>
      <c r="I14" s="290"/>
      <c r="J14" s="304"/>
      <c r="K14" s="305"/>
      <c r="L14" s="50"/>
      <c r="M14" s="63"/>
    </row>
    <row r="15" spans="1:15">
      <c r="A15" s="44">
        <f t="shared" ca="1" si="2"/>
        <v>2</v>
      </c>
      <c r="B15" s="44" t="b" cm="1">
        <f t="array" ref="B15">AND(分科號=E15,D15&gt;=分起日,D15&lt;=分訖日,IF(分專案="全部",TRUE,J15=分專案))</f>
        <v>1</v>
      </c>
      <c r="C15" s="45" t="str">
        <f t="shared" si="0"/>
        <v>2401002</v>
      </c>
      <c r="D15" s="44">
        <f t="shared" si="1"/>
        <v>45323</v>
      </c>
      <c r="E15" s="217">
        <f t="shared" si="3"/>
        <v>11121</v>
      </c>
      <c r="F15" s="284" t="s">
        <v>512</v>
      </c>
      <c r="G15" s="289">
        <v>45323</v>
      </c>
      <c r="H15" s="304" t="s">
        <v>473</v>
      </c>
      <c r="I15" s="290" t="s">
        <v>407</v>
      </c>
      <c r="J15" s="304" t="s">
        <v>516</v>
      </c>
      <c r="K15" s="305" t="s">
        <v>474</v>
      </c>
      <c r="L15" s="50">
        <v>6000</v>
      </c>
      <c r="M15" s="63"/>
    </row>
    <row r="16" spans="1:15">
      <c r="A16" s="44">
        <f t="shared" ca="1" si="2"/>
        <v>0</v>
      </c>
      <c r="B16" s="44" t="b" cm="1">
        <f t="array" ref="B16">AND(分科號=E16,D16&gt;=分起日,D16&lt;=分訖日,IF(分專案="全部",TRUE,J16=分專案))</f>
        <v>0</v>
      </c>
      <c r="C16" s="45" t="str">
        <f t="shared" si="0"/>
        <v>2401002</v>
      </c>
      <c r="D16" s="44">
        <f t="shared" si="1"/>
        <v>45323</v>
      </c>
      <c r="E16" s="217">
        <f t="shared" si="3"/>
        <v>4100</v>
      </c>
      <c r="F16" s="284"/>
      <c r="G16" s="289"/>
      <c r="H16" s="304"/>
      <c r="I16" s="290" t="s">
        <v>425</v>
      </c>
      <c r="J16" s="304" t="s">
        <v>516</v>
      </c>
      <c r="K16" s="305" t="s">
        <v>474</v>
      </c>
      <c r="L16" s="50"/>
      <c r="M16" s="63">
        <v>6000</v>
      </c>
    </row>
    <row r="17" spans="1:13">
      <c r="A17" s="44">
        <f t="shared" ca="1" si="2"/>
        <v>0</v>
      </c>
      <c r="B17" s="44" t="b" cm="1">
        <f t="array" ref="B17">AND(分科號=E17,D17&gt;=分起日,D17&lt;=分訖日,IF(分專案="全部",TRUE,J17=分專案))</f>
        <v>0</v>
      </c>
      <c r="C17" s="45">
        <f t="shared" si="0"/>
        <v>0</v>
      </c>
      <c r="D17" s="44">
        <f t="shared" si="1"/>
        <v>0</v>
      </c>
      <c r="E17" s="217">
        <f t="shared" si="3"/>
        <v>0</v>
      </c>
      <c r="F17" s="284"/>
      <c r="G17" s="289"/>
      <c r="H17" s="304"/>
      <c r="I17" s="290"/>
      <c r="J17" s="304"/>
      <c r="K17" s="305"/>
      <c r="L17" s="50"/>
      <c r="M17" s="63"/>
    </row>
    <row r="18" spans="1:13">
      <c r="A18" s="44">
        <f t="shared" ca="1" si="2"/>
        <v>0</v>
      </c>
      <c r="B18" s="44" t="b" cm="1">
        <f t="array" ref="B18">AND(分科號=E18,D18&gt;=分起日,D18&lt;=分訖日,IF(分專案="全部",TRUE,J18=分專案))</f>
        <v>0</v>
      </c>
      <c r="C18" s="45" t="str">
        <f t="shared" si="0"/>
        <v>2401003</v>
      </c>
      <c r="D18" s="44">
        <f t="shared" si="1"/>
        <v>45324</v>
      </c>
      <c r="E18" s="217">
        <f t="shared" si="3"/>
        <v>6040</v>
      </c>
      <c r="F18" s="284" t="s">
        <v>511</v>
      </c>
      <c r="G18" s="289">
        <v>45324</v>
      </c>
      <c r="H18" s="304" t="s">
        <v>518</v>
      </c>
      <c r="I18" s="290" t="s">
        <v>489</v>
      </c>
      <c r="J18" s="304" t="s">
        <v>516</v>
      </c>
      <c r="K18" s="305" t="s">
        <v>513</v>
      </c>
      <c r="L18" s="50">
        <v>350</v>
      </c>
      <c r="M18" s="63"/>
    </row>
    <row r="19" spans="1:13">
      <c r="A19" s="44">
        <f t="shared" ca="1" si="2"/>
        <v>0</v>
      </c>
      <c r="B19" s="44" t="b" cm="1">
        <f t="array" ref="B19">AND(分科號=E19,D19&gt;=分起日,D19&lt;=分訖日,IF(分專案="全部",TRUE,J19=分專案))</f>
        <v>0</v>
      </c>
      <c r="C19" s="45" t="str">
        <f t="shared" si="0"/>
        <v>2401003</v>
      </c>
      <c r="D19" s="44">
        <f t="shared" si="1"/>
        <v>45324</v>
      </c>
      <c r="E19" s="217">
        <f t="shared" si="3"/>
        <v>6040</v>
      </c>
      <c r="F19" s="284"/>
      <c r="G19" s="289"/>
      <c r="H19" s="304"/>
      <c r="I19" s="290" t="s">
        <v>489</v>
      </c>
      <c r="J19" s="304"/>
      <c r="K19" s="305" t="s">
        <v>490</v>
      </c>
      <c r="L19" s="50">
        <v>50</v>
      </c>
      <c r="M19" s="63"/>
    </row>
    <row r="20" spans="1:13">
      <c r="A20" s="44">
        <f t="shared" ca="1" si="2"/>
        <v>0</v>
      </c>
      <c r="B20" s="44" t="b" cm="1">
        <f t="array" ref="B20">AND(分科號=E20,D20&gt;=分起日,D20&lt;=分訖日,IF(分專案="全部",TRUE,J20=分專案))</f>
        <v>0</v>
      </c>
      <c r="C20" s="45" t="str">
        <f t="shared" si="0"/>
        <v>2401003</v>
      </c>
      <c r="D20" s="44">
        <f t="shared" si="1"/>
        <v>45324</v>
      </c>
      <c r="E20" s="217">
        <f t="shared" si="3"/>
        <v>1111</v>
      </c>
      <c r="F20" s="284"/>
      <c r="G20" s="289"/>
      <c r="H20" s="304"/>
      <c r="I20" s="290" t="s">
        <v>417</v>
      </c>
      <c r="J20" s="304"/>
      <c r="K20" s="305" t="s">
        <v>514</v>
      </c>
      <c r="L20" s="50"/>
      <c r="M20" s="63">
        <v>400</v>
      </c>
    </row>
    <row r="21" spans="1:13">
      <c r="A21" s="44">
        <f t="shared" ca="1" si="2"/>
        <v>0</v>
      </c>
      <c r="B21" s="44" t="b" cm="1">
        <f t="array" ref="B21">AND(分科號=E21,D21&gt;=分起日,D21&lt;=分訖日,IF(分專案="全部",TRUE,J21=分專案))</f>
        <v>0</v>
      </c>
      <c r="C21" s="45">
        <f t="shared" si="0"/>
        <v>0</v>
      </c>
      <c r="D21" s="44">
        <f t="shared" si="1"/>
        <v>0</v>
      </c>
      <c r="E21" s="217">
        <f t="shared" si="3"/>
        <v>0</v>
      </c>
      <c r="F21" s="284"/>
      <c r="G21" s="289"/>
      <c r="H21" s="304"/>
      <c r="I21" s="290"/>
      <c r="J21" s="304"/>
      <c r="K21" s="305"/>
      <c r="L21" s="50"/>
      <c r="M21" s="63"/>
    </row>
    <row r="22" spans="1:13">
      <c r="A22" s="44">
        <f t="shared" ca="1" si="2"/>
        <v>0</v>
      </c>
      <c r="B22" s="44" t="b" cm="1">
        <f t="array" ref="B22">AND(分科號=E22,D22&gt;=分起日,D22&lt;=分訖日,IF(分專案="全部",TRUE,J22=分專案))</f>
        <v>0</v>
      </c>
      <c r="C22" s="45">
        <f t="shared" si="0"/>
        <v>0</v>
      </c>
      <c r="D22" s="44">
        <f t="shared" si="1"/>
        <v>0</v>
      </c>
      <c r="E22" s="217">
        <f t="shared" si="3"/>
        <v>0</v>
      </c>
      <c r="F22" s="284"/>
      <c r="G22" s="289"/>
      <c r="H22" s="304"/>
      <c r="I22" s="290"/>
      <c r="J22" s="304"/>
      <c r="K22" s="305" t="s">
        <v>504</v>
      </c>
      <c r="L22" s="50"/>
      <c r="M22" s="63"/>
    </row>
    <row r="23" spans="1:13">
      <c r="A23" s="44">
        <f t="shared" ca="1" si="2"/>
        <v>0</v>
      </c>
      <c r="B23" s="44" t="b" cm="1">
        <f t="array" ref="B23">AND(分科號=E23,D23&gt;=分起日,D23&lt;=分訖日,IF(分專案="全部",TRUE,J23=分專案))</f>
        <v>0</v>
      </c>
      <c r="C23" s="45">
        <f t="shared" si="0"/>
        <v>0</v>
      </c>
      <c r="D23" s="44">
        <f t="shared" si="1"/>
        <v>0</v>
      </c>
      <c r="E23" s="217">
        <f t="shared" si="3"/>
        <v>0</v>
      </c>
      <c r="F23" s="284"/>
      <c r="G23" s="289"/>
      <c r="H23" s="304"/>
      <c r="I23" s="290"/>
      <c r="J23" s="304"/>
      <c r="K23" s="305"/>
      <c r="L23" s="50"/>
      <c r="M23" s="63"/>
    </row>
    <row r="24" spans="1:13">
      <c r="A24" s="44">
        <f t="shared" ca="1" si="2"/>
        <v>0</v>
      </c>
      <c r="B24" s="44" t="b" cm="1">
        <f t="array" ref="B24">AND(分科號=E24,D24&gt;=分起日,D24&lt;=分訖日,IF(分專案="全部",TRUE,J24=分專案))</f>
        <v>0</v>
      </c>
      <c r="C24" s="45">
        <f t="shared" si="0"/>
        <v>0</v>
      </c>
      <c r="D24" s="44">
        <f t="shared" si="1"/>
        <v>0</v>
      </c>
      <c r="E24" s="217">
        <f t="shared" si="3"/>
        <v>0</v>
      </c>
      <c r="F24" s="284"/>
      <c r="G24" s="289"/>
      <c r="H24" s="304"/>
      <c r="I24" s="290"/>
      <c r="J24" s="304"/>
      <c r="K24" s="305"/>
      <c r="L24" s="50"/>
      <c r="M24" s="63"/>
    </row>
    <row r="25" spans="1:13">
      <c r="A25" s="44">
        <f t="shared" ca="1" si="2"/>
        <v>0</v>
      </c>
      <c r="B25" s="44" t="b" cm="1">
        <f t="array" ref="B25">AND(分科號=E25,D25&gt;=分起日,D25&lt;=分訖日,IF(分專案="全部",TRUE,J25=分專案))</f>
        <v>0</v>
      </c>
      <c r="C25" s="45">
        <f t="shared" si="0"/>
        <v>0</v>
      </c>
      <c r="D25" s="44">
        <f t="shared" si="1"/>
        <v>0</v>
      </c>
      <c r="E25" s="217">
        <f t="shared" si="3"/>
        <v>0</v>
      </c>
      <c r="F25" s="284"/>
      <c r="G25" s="289"/>
      <c r="H25" s="304"/>
      <c r="I25" s="290"/>
      <c r="J25" s="304"/>
      <c r="K25" s="305"/>
      <c r="L25" s="50"/>
      <c r="M25" s="63"/>
    </row>
    <row r="26" spans="1:13">
      <c r="A26" s="44">
        <f t="shared" ref="A26" ca="1" si="4">IF(B26,COUNTIF(OFFSET(B26,ROW()*-1+6,,ROW()-5),TRUE),0)</f>
        <v>0</v>
      </c>
      <c r="B26" s="44" t="b" cm="1">
        <f t="array" ref="B26">AND(分科號=E26,D26&gt;=分起日,D26&lt;=分訖日,IF(分專案="全部",TRUE,J26=分專案))</f>
        <v>0</v>
      </c>
      <c r="C26" s="45">
        <f t="shared" si="0"/>
        <v>0</v>
      </c>
      <c r="D26" s="44">
        <f t="shared" si="1"/>
        <v>0</v>
      </c>
      <c r="E26" s="217">
        <f t="shared" ref="E26" si="5">IF(I26&lt;&gt;"",VALUE(TRIM(LEFT(I26,6))),0)</f>
        <v>0</v>
      </c>
      <c r="F26" s="284"/>
      <c r="G26" s="289"/>
      <c r="H26" s="304"/>
      <c r="I26" s="290"/>
      <c r="J26" s="304"/>
      <c r="K26" s="305"/>
      <c r="L26" s="50"/>
      <c r="M26" s="63"/>
    </row>
    <row r="27" spans="1:13">
      <c r="A27" s="44">
        <f t="shared" ca="1" si="2"/>
        <v>0</v>
      </c>
      <c r="B27" s="44" t="b" cm="1">
        <f t="array" ref="B27">AND(分科號=E27,D27&gt;=分起日,D27&lt;=分訖日,IF(分專案="全部",TRUE,J27=分專案))</f>
        <v>0</v>
      </c>
      <c r="C27" s="45">
        <f t="shared" si="0"/>
        <v>0</v>
      </c>
      <c r="D27" s="44">
        <f t="shared" si="1"/>
        <v>0</v>
      </c>
      <c r="E27" s="217">
        <f t="shared" si="3"/>
        <v>0</v>
      </c>
      <c r="F27" s="284"/>
      <c r="G27" s="289"/>
      <c r="H27" s="304"/>
      <c r="I27" s="290"/>
      <c r="J27" s="304"/>
      <c r="K27" s="305"/>
      <c r="L27" s="50"/>
      <c r="M27" s="63"/>
    </row>
    <row r="28" spans="1:13">
      <c r="A28" s="44">
        <f t="shared" ca="1" si="2"/>
        <v>0</v>
      </c>
      <c r="B28" s="44" t="b" cm="1">
        <f t="array" ref="B28">AND(分科號=E28,D28&gt;=分起日,D28&lt;=分訖日,IF(分專案="全部",TRUE,J28=分專案))</f>
        <v>0</v>
      </c>
      <c r="C28" s="45">
        <f t="shared" si="0"/>
        <v>0</v>
      </c>
      <c r="D28" s="44">
        <f t="shared" si="1"/>
        <v>0</v>
      </c>
      <c r="E28" s="217">
        <f t="shared" si="3"/>
        <v>0</v>
      </c>
      <c r="F28" s="284"/>
      <c r="G28" s="289"/>
      <c r="H28" s="304"/>
      <c r="I28" s="290"/>
      <c r="J28" s="304"/>
      <c r="K28" s="305"/>
      <c r="L28" s="50"/>
      <c r="M28" s="63"/>
    </row>
    <row r="29" spans="1:13">
      <c r="A29" s="44">
        <f t="shared" ca="1" si="2"/>
        <v>0</v>
      </c>
      <c r="B29" s="44" t="b" cm="1">
        <f t="array" ref="B29">AND(分科號=E29,D29&gt;=分起日,D29&lt;=分訖日,IF(分專案="全部",TRUE,J29=分專案))</f>
        <v>0</v>
      </c>
      <c r="C29" s="45">
        <f t="shared" si="0"/>
        <v>0</v>
      </c>
      <c r="D29" s="44">
        <f t="shared" si="1"/>
        <v>0</v>
      </c>
      <c r="E29" s="217">
        <f t="shared" si="3"/>
        <v>0</v>
      </c>
      <c r="F29" s="284"/>
      <c r="G29" s="289"/>
      <c r="H29" s="304"/>
      <c r="I29" s="290"/>
      <c r="J29" s="304"/>
      <c r="K29" s="305"/>
      <c r="L29" s="50"/>
      <c r="M29" s="63"/>
    </row>
    <row r="30" spans="1:13">
      <c r="A30" s="44">
        <f t="shared" ca="1" si="2"/>
        <v>0</v>
      </c>
      <c r="B30" s="44" t="b" cm="1">
        <f t="array" ref="B30">AND(分科號=E30,D30&gt;=分起日,D30&lt;=分訖日,IF(分專案="全部",TRUE,J30=分專案))</f>
        <v>0</v>
      </c>
      <c r="C30" s="45">
        <f t="shared" si="0"/>
        <v>0</v>
      </c>
      <c r="D30" s="44">
        <f t="shared" si="1"/>
        <v>0</v>
      </c>
      <c r="E30" s="217">
        <f t="shared" si="3"/>
        <v>0</v>
      </c>
      <c r="F30" s="284"/>
      <c r="G30" s="289"/>
      <c r="H30" s="304"/>
      <c r="I30" s="290"/>
      <c r="J30" s="304"/>
      <c r="K30" s="305"/>
      <c r="L30" s="50"/>
      <c r="M30" s="63"/>
    </row>
    <row r="31" spans="1:13">
      <c r="A31" s="44">
        <f t="shared" ca="1" si="2"/>
        <v>0</v>
      </c>
      <c r="B31" s="44" t="b" cm="1">
        <f t="array" ref="B31">AND(分科號=E31,D31&gt;=分起日,D31&lt;=分訖日,IF(分專案="全部",TRUE,J31=分專案))</f>
        <v>0</v>
      </c>
      <c r="C31" s="45">
        <f t="shared" si="0"/>
        <v>0</v>
      </c>
      <c r="D31" s="44">
        <f t="shared" si="1"/>
        <v>0</v>
      </c>
      <c r="E31" s="217">
        <f t="shared" si="3"/>
        <v>0</v>
      </c>
      <c r="F31" s="284"/>
      <c r="G31" s="289"/>
      <c r="H31" s="304"/>
      <c r="I31" s="290"/>
      <c r="J31" s="304"/>
      <c r="K31" s="305"/>
      <c r="L31" s="50"/>
      <c r="M31" s="63"/>
    </row>
    <row r="32" spans="1:13">
      <c r="A32" s="44">
        <f t="shared" ca="1" si="2"/>
        <v>0</v>
      </c>
      <c r="B32" s="44" t="b" cm="1">
        <f t="array" ref="B32">AND(分科號=E32,D32&gt;=分起日,D32&lt;=分訖日,IF(分專案="全部",TRUE,J32=分專案))</f>
        <v>0</v>
      </c>
      <c r="C32" s="45">
        <f t="shared" si="0"/>
        <v>0</v>
      </c>
      <c r="D32" s="44">
        <f t="shared" si="1"/>
        <v>0</v>
      </c>
      <c r="E32" s="217">
        <f t="shared" si="3"/>
        <v>0</v>
      </c>
      <c r="F32" s="284"/>
      <c r="G32" s="289"/>
      <c r="H32" s="304"/>
      <c r="I32" s="290"/>
      <c r="J32" s="304"/>
      <c r="K32" s="305"/>
      <c r="L32" s="50"/>
      <c r="M32" s="63"/>
    </row>
    <row r="33" spans="1:13">
      <c r="A33" s="44">
        <f t="shared" ca="1" si="2"/>
        <v>0</v>
      </c>
      <c r="B33" s="44" t="b" cm="1">
        <f t="array" ref="B33">AND(分科號=E33,D33&gt;=分起日,D33&lt;=分訖日,IF(分專案="全部",TRUE,J33=分專案))</f>
        <v>0</v>
      </c>
      <c r="C33" s="45">
        <f t="shared" si="0"/>
        <v>0</v>
      </c>
      <c r="D33" s="44">
        <f t="shared" si="1"/>
        <v>0</v>
      </c>
      <c r="E33" s="217">
        <f t="shared" si="3"/>
        <v>0</v>
      </c>
      <c r="F33" s="284"/>
      <c r="G33" s="289"/>
      <c r="H33" s="304"/>
      <c r="I33" s="290"/>
      <c r="J33" s="304"/>
      <c r="K33" s="305"/>
      <c r="L33" s="50"/>
      <c r="M33" s="63"/>
    </row>
    <row r="34" spans="1:13">
      <c r="A34" s="44">
        <f t="shared" ca="1" si="2"/>
        <v>0</v>
      </c>
      <c r="B34" s="44" t="b" cm="1">
        <f t="array" ref="B34">AND(分科號=E34,D34&gt;=分起日,D34&lt;=分訖日,IF(分專案="全部",TRUE,J34=分專案))</f>
        <v>0</v>
      </c>
      <c r="C34" s="45">
        <f t="shared" si="0"/>
        <v>0</v>
      </c>
      <c r="D34" s="44">
        <f t="shared" si="1"/>
        <v>0</v>
      </c>
      <c r="E34" s="217">
        <f t="shared" si="3"/>
        <v>0</v>
      </c>
      <c r="F34" s="284"/>
      <c r="G34" s="289"/>
      <c r="H34" s="304"/>
      <c r="I34" s="290"/>
      <c r="J34" s="304"/>
      <c r="K34" s="305"/>
      <c r="L34" s="50"/>
      <c r="M34" s="63"/>
    </row>
    <row r="35" spans="1:13">
      <c r="A35" s="44">
        <f t="shared" ca="1" si="2"/>
        <v>0</v>
      </c>
      <c r="B35" s="44" t="b" cm="1">
        <f t="array" ref="B35">AND(分科號=E35,D35&gt;=分起日,D35&lt;=分訖日,IF(分專案="全部",TRUE,J35=分專案))</f>
        <v>0</v>
      </c>
      <c r="C35" s="45">
        <f t="shared" si="0"/>
        <v>0</v>
      </c>
      <c r="D35" s="44">
        <f t="shared" si="1"/>
        <v>0</v>
      </c>
      <c r="E35" s="217">
        <f t="shared" si="3"/>
        <v>0</v>
      </c>
      <c r="F35" s="284"/>
      <c r="G35" s="289"/>
      <c r="H35" s="304"/>
      <c r="I35" s="290"/>
      <c r="J35" s="304"/>
      <c r="K35" s="305"/>
      <c r="L35" s="50"/>
      <c r="M35" s="63"/>
    </row>
    <row r="36" spans="1:13">
      <c r="A36" s="44">
        <f t="shared" ca="1" si="2"/>
        <v>0</v>
      </c>
      <c r="B36" s="44" t="b" cm="1">
        <f t="array" ref="B36">AND(分科號=E36,D36&gt;=分起日,D36&lt;=分訖日,IF(分專案="全部",TRUE,J36=分專案))</f>
        <v>0</v>
      </c>
      <c r="C36" s="45">
        <f t="shared" si="0"/>
        <v>0</v>
      </c>
      <c r="D36" s="44">
        <f t="shared" si="1"/>
        <v>0</v>
      </c>
      <c r="E36" s="217">
        <f t="shared" si="3"/>
        <v>0</v>
      </c>
      <c r="F36" s="284"/>
      <c r="G36" s="289"/>
      <c r="H36" s="304"/>
      <c r="I36" s="290"/>
      <c r="J36" s="304"/>
      <c r="K36" s="305"/>
      <c r="L36" s="50"/>
      <c r="M36" s="63"/>
    </row>
    <row r="37" spans="1:13">
      <c r="A37" s="44">
        <f t="shared" ca="1" si="2"/>
        <v>0</v>
      </c>
      <c r="B37" s="44" t="b" cm="1">
        <f t="array" ref="B37">AND(分科號=E37,D37&gt;=分起日,D37&lt;=分訖日,IF(分專案="全部",TRUE,J37=分專案))</f>
        <v>0</v>
      </c>
      <c r="C37" s="45">
        <f t="shared" si="0"/>
        <v>0</v>
      </c>
      <c r="D37" s="44">
        <f t="shared" si="1"/>
        <v>0</v>
      </c>
      <c r="E37" s="217">
        <f t="shared" si="3"/>
        <v>0</v>
      </c>
      <c r="F37" s="284"/>
      <c r="G37" s="289"/>
      <c r="H37" s="304"/>
      <c r="I37" s="290"/>
      <c r="J37" s="304"/>
      <c r="K37" s="305"/>
      <c r="L37" s="50"/>
      <c r="M37" s="63"/>
    </row>
    <row r="38" spans="1:13">
      <c r="A38" s="44">
        <f t="shared" ca="1" si="2"/>
        <v>0</v>
      </c>
      <c r="B38" s="44" t="b" cm="1">
        <f t="array" ref="B38">AND(分科號=E38,D38&gt;=分起日,D38&lt;=分訖日,IF(分專案="全部",TRUE,J38=分專案))</f>
        <v>0</v>
      </c>
      <c r="C38" s="45">
        <f t="shared" si="0"/>
        <v>0</v>
      </c>
      <c r="D38" s="44">
        <f t="shared" si="1"/>
        <v>0</v>
      </c>
      <c r="E38" s="217">
        <f t="shared" si="3"/>
        <v>0</v>
      </c>
      <c r="F38" s="284"/>
      <c r="G38" s="289"/>
      <c r="H38" s="304"/>
      <c r="I38" s="290"/>
      <c r="J38" s="304"/>
      <c r="K38" s="305"/>
      <c r="L38" s="50"/>
      <c r="M38" s="63"/>
    </row>
    <row r="39" spans="1:13">
      <c r="A39" s="44">
        <f t="shared" ca="1" si="2"/>
        <v>0</v>
      </c>
      <c r="B39" s="44" t="b" cm="1">
        <f t="array" ref="B39">AND(分科號=E39,D39&gt;=分起日,D39&lt;=分訖日,IF(分專案="全部",TRUE,J39=分專案))</f>
        <v>0</v>
      </c>
      <c r="C39" s="45">
        <f t="shared" si="0"/>
        <v>0</v>
      </c>
      <c r="D39" s="44">
        <f t="shared" si="1"/>
        <v>0</v>
      </c>
      <c r="E39" s="217">
        <f t="shared" si="3"/>
        <v>0</v>
      </c>
      <c r="F39" s="284"/>
      <c r="G39" s="289"/>
      <c r="H39" s="304"/>
      <c r="I39" s="290"/>
      <c r="J39" s="304"/>
      <c r="K39" s="305"/>
      <c r="L39" s="50"/>
      <c r="M39" s="63"/>
    </row>
    <row r="40" spans="1:13">
      <c r="A40" s="44">
        <f t="shared" ca="1" si="2"/>
        <v>0</v>
      </c>
      <c r="B40" s="44" t="b" cm="1">
        <f t="array" ref="B40">AND(分科號=E40,D40&gt;=分起日,D40&lt;=分訖日,IF(分專案="全部",TRUE,J40=分專案))</f>
        <v>0</v>
      </c>
      <c r="C40" s="45">
        <f t="shared" si="0"/>
        <v>0</v>
      </c>
      <c r="D40" s="44">
        <f t="shared" si="1"/>
        <v>0</v>
      </c>
      <c r="E40" s="217">
        <f t="shared" si="3"/>
        <v>0</v>
      </c>
      <c r="F40" s="284"/>
      <c r="G40" s="289"/>
      <c r="H40" s="304"/>
      <c r="I40" s="290"/>
      <c r="J40" s="304"/>
      <c r="K40" s="305"/>
      <c r="L40" s="50"/>
      <c r="M40" s="63"/>
    </row>
    <row r="41" spans="1:13">
      <c r="A41" s="44">
        <f t="shared" ca="1" si="2"/>
        <v>0</v>
      </c>
      <c r="B41" s="44" t="b" cm="1">
        <f t="array" ref="B41">AND(分科號=E41,D41&gt;=分起日,D41&lt;=分訖日,IF(分專案="全部",TRUE,J41=分專案))</f>
        <v>0</v>
      </c>
      <c r="C41" s="45">
        <f t="shared" si="0"/>
        <v>0</v>
      </c>
      <c r="D41" s="44">
        <f t="shared" si="1"/>
        <v>0</v>
      </c>
      <c r="E41" s="217">
        <f t="shared" si="3"/>
        <v>0</v>
      </c>
      <c r="F41" s="284"/>
      <c r="G41" s="289"/>
      <c r="H41" s="304"/>
      <c r="I41" s="290"/>
      <c r="J41" s="304"/>
      <c r="K41" s="305"/>
      <c r="L41" s="50"/>
      <c r="M41" s="63"/>
    </row>
    <row r="42" spans="1:13">
      <c r="A42" s="44">
        <f t="shared" ca="1" si="2"/>
        <v>0</v>
      </c>
      <c r="B42" s="44" t="b" cm="1">
        <f t="array" ref="B42">AND(分科號=E42,D42&gt;=分起日,D42&lt;=分訖日,IF(分專案="全部",TRUE,J42=分專案))</f>
        <v>0</v>
      </c>
      <c r="C42" s="45">
        <f t="shared" si="0"/>
        <v>0</v>
      </c>
      <c r="D42" s="44">
        <f t="shared" si="1"/>
        <v>0</v>
      </c>
      <c r="E42" s="217">
        <f t="shared" si="3"/>
        <v>0</v>
      </c>
      <c r="F42" s="284"/>
      <c r="G42" s="289"/>
      <c r="H42" s="304"/>
      <c r="I42" s="290"/>
      <c r="J42" s="304"/>
      <c r="K42" s="305"/>
      <c r="L42" s="50"/>
      <c r="M42" s="63"/>
    </row>
    <row r="43" spans="1:13">
      <c r="A43" s="44">
        <f t="shared" ca="1" si="2"/>
        <v>0</v>
      </c>
      <c r="B43" s="44" t="b" cm="1">
        <f t="array" ref="B43">AND(分科號=E43,D43&gt;=分起日,D43&lt;=分訖日,IF(分專案="全部",TRUE,J43=分專案))</f>
        <v>0</v>
      </c>
      <c r="C43" s="45">
        <f t="shared" si="0"/>
        <v>0</v>
      </c>
      <c r="D43" s="44">
        <f t="shared" si="1"/>
        <v>0</v>
      </c>
      <c r="E43" s="217">
        <f t="shared" si="3"/>
        <v>0</v>
      </c>
      <c r="F43" s="284"/>
      <c r="G43" s="289"/>
      <c r="H43" s="304"/>
      <c r="I43" s="290"/>
      <c r="J43" s="304"/>
      <c r="K43" s="305"/>
      <c r="L43" s="50"/>
      <c r="M43" s="63"/>
    </row>
    <row r="44" spans="1:13">
      <c r="A44" s="44">
        <f t="shared" ca="1" si="2"/>
        <v>0</v>
      </c>
      <c r="B44" s="44" t="b" cm="1">
        <f t="array" ref="B44">AND(分科號=E44,D44&gt;=分起日,D44&lt;=分訖日,IF(分專案="全部",TRUE,J44=分專案))</f>
        <v>0</v>
      </c>
      <c r="C44" s="45">
        <f t="shared" si="0"/>
        <v>0</v>
      </c>
      <c r="D44" s="44">
        <f t="shared" si="1"/>
        <v>0</v>
      </c>
      <c r="E44" s="217">
        <f t="shared" si="3"/>
        <v>0</v>
      </c>
      <c r="F44" s="284"/>
      <c r="G44" s="289"/>
      <c r="H44" s="304"/>
      <c r="I44" s="290"/>
      <c r="J44" s="304"/>
      <c r="K44" s="305"/>
      <c r="L44" s="50"/>
      <c r="M44" s="63"/>
    </row>
    <row r="45" spans="1:13">
      <c r="A45" s="44">
        <f t="shared" ca="1" si="2"/>
        <v>0</v>
      </c>
      <c r="B45" s="44" t="b" cm="1">
        <f t="array" ref="B45">AND(分科號=E45,D45&gt;=分起日,D45&lt;=分訖日,IF(分專案="全部",TRUE,J45=分專案))</f>
        <v>0</v>
      </c>
      <c r="C45" s="45">
        <f t="shared" si="0"/>
        <v>0</v>
      </c>
      <c r="D45" s="44">
        <f t="shared" si="1"/>
        <v>0</v>
      </c>
      <c r="E45" s="217">
        <f t="shared" si="3"/>
        <v>0</v>
      </c>
      <c r="F45" s="284"/>
      <c r="G45" s="289"/>
      <c r="H45" s="304"/>
      <c r="I45" s="290"/>
      <c r="J45" s="304"/>
      <c r="K45" s="305"/>
      <c r="L45" s="50"/>
      <c r="M45" s="63"/>
    </row>
    <row r="46" spans="1:13">
      <c r="A46" s="44">
        <f t="shared" ca="1" si="2"/>
        <v>0</v>
      </c>
      <c r="B46" s="44" t="b" cm="1">
        <f t="array" ref="B46">AND(分科號=E46,D46&gt;=分起日,D46&lt;=分訖日,IF(分專案="全部",TRUE,J46=分專案))</f>
        <v>0</v>
      </c>
      <c r="C46" s="45">
        <f t="shared" si="0"/>
        <v>0</v>
      </c>
      <c r="D46" s="44">
        <f t="shared" si="1"/>
        <v>0</v>
      </c>
      <c r="E46" s="217">
        <f t="shared" si="3"/>
        <v>0</v>
      </c>
      <c r="F46" s="284"/>
      <c r="G46" s="289"/>
      <c r="H46" s="304"/>
      <c r="I46" s="290"/>
      <c r="J46" s="304"/>
      <c r="K46" s="305"/>
      <c r="L46" s="50"/>
      <c r="M46" s="63"/>
    </row>
    <row r="47" spans="1:13">
      <c r="A47" s="44">
        <f t="shared" ca="1" si="2"/>
        <v>0</v>
      </c>
      <c r="B47" s="44" t="b" cm="1">
        <f t="array" ref="B47">AND(分科號=E47,D47&gt;=分起日,D47&lt;=分訖日,IF(分專案="全部",TRUE,J47=分專案))</f>
        <v>0</v>
      </c>
      <c r="C47" s="45">
        <f t="shared" si="0"/>
        <v>0</v>
      </c>
      <c r="D47" s="44">
        <f t="shared" si="1"/>
        <v>0</v>
      </c>
      <c r="E47" s="217">
        <f t="shared" si="3"/>
        <v>0</v>
      </c>
      <c r="F47" s="284"/>
      <c r="G47" s="289"/>
      <c r="H47" s="304"/>
      <c r="I47" s="290"/>
      <c r="J47" s="304"/>
      <c r="K47" s="305"/>
      <c r="L47" s="50"/>
      <c r="M47" s="63"/>
    </row>
    <row r="48" spans="1:13">
      <c r="A48" s="44">
        <f t="shared" ca="1" si="2"/>
        <v>0</v>
      </c>
      <c r="B48" s="44" t="b" cm="1">
        <f t="array" ref="B48">AND(分科號=E48,D48&gt;=分起日,D48&lt;=分訖日,IF(分專案="全部",TRUE,J48=分專案))</f>
        <v>0</v>
      </c>
      <c r="C48" s="45">
        <f t="shared" si="0"/>
        <v>0</v>
      </c>
      <c r="D48" s="44">
        <f t="shared" si="1"/>
        <v>0</v>
      </c>
      <c r="E48" s="217">
        <f t="shared" si="3"/>
        <v>0</v>
      </c>
      <c r="F48" s="284"/>
      <c r="G48" s="289"/>
      <c r="H48" s="304"/>
      <c r="I48" s="290"/>
      <c r="J48" s="304"/>
      <c r="K48" s="305"/>
      <c r="L48" s="50"/>
      <c r="M48" s="63"/>
    </row>
    <row r="49" spans="1:13">
      <c r="A49" s="44">
        <f t="shared" ca="1" si="2"/>
        <v>0</v>
      </c>
      <c r="B49" s="44" t="b" cm="1">
        <f t="array" ref="B49">AND(分科號=E49,D49&gt;=分起日,D49&lt;=分訖日,IF(分專案="全部",TRUE,J49=分專案))</f>
        <v>0</v>
      </c>
      <c r="C49" s="45">
        <f t="shared" si="0"/>
        <v>0</v>
      </c>
      <c r="D49" s="44">
        <f t="shared" si="1"/>
        <v>0</v>
      </c>
      <c r="E49" s="217">
        <f t="shared" si="3"/>
        <v>0</v>
      </c>
      <c r="F49" s="284"/>
      <c r="G49" s="289"/>
      <c r="H49" s="304"/>
      <c r="I49" s="290"/>
      <c r="J49" s="304"/>
      <c r="K49" s="305"/>
      <c r="L49" s="50"/>
      <c r="M49" s="63"/>
    </row>
    <row r="50" spans="1:13">
      <c r="A50" s="44">
        <f t="shared" ca="1" si="2"/>
        <v>0</v>
      </c>
      <c r="B50" s="44" t="b" cm="1">
        <f t="array" ref="B50">AND(分科號=E50,D50&gt;=分起日,D50&lt;=分訖日,IF(分專案="全部",TRUE,J50=分專案))</f>
        <v>0</v>
      </c>
      <c r="C50" s="45">
        <f t="shared" si="0"/>
        <v>0</v>
      </c>
      <c r="D50" s="44">
        <f t="shared" si="1"/>
        <v>0</v>
      </c>
      <c r="E50" s="217">
        <f t="shared" si="3"/>
        <v>0</v>
      </c>
      <c r="F50" s="284"/>
      <c r="G50" s="289"/>
      <c r="H50" s="304"/>
      <c r="I50" s="290"/>
      <c r="J50" s="304"/>
      <c r="K50" s="305"/>
      <c r="L50" s="50"/>
      <c r="M50" s="63"/>
    </row>
    <row r="51" spans="1:13">
      <c r="A51" s="44">
        <f t="shared" ca="1" si="2"/>
        <v>0</v>
      </c>
      <c r="B51" s="44" t="b" cm="1">
        <f t="array" ref="B51">AND(分科號=E51,D51&gt;=分起日,D51&lt;=分訖日,IF(分專案="全部",TRUE,J51=分專案))</f>
        <v>0</v>
      </c>
      <c r="C51" s="45">
        <f t="shared" si="0"/>
        <v>0</v>
      </c>
      <c r="D51" s="44">
        <f t="shared" si="1"/>
        <v>0</v>
      </c>
      <c r="E51" s="217">
        <f t="shared" si="3"/>
        <v>0</v>
      </c>
      <c r="F51" s="284"/>
      <c r="G51" s="289"/>
      <c r="H51" s="304"/>
      <c r="I51" s="290"/>
      <c r="J51" s="304"/>
      <c r="K51" s="305"/>
      <c r="L51" s="50"/>
      <c r="M51" s="63"/>
    </row>
    <row r="52" spans="1:13">
      <c r="A52" s="44">
        <f t="shared" ca="1" si="2"/>
        <v>0</v>
      </c>
      <c r="B52" s="44" t="b" cm="1">
        <f t="array" ref="B52">AND(分科號=E52,D52&gt;=分起日,D52&lt;=分訖日,IF(分專案="全部",TRUE,J52=分專案))</f>
        <v>0</v>
      </c>
      <c r="C52" s="45">
        <f t="shared" si="0"/>
        <v>0</v>
      </c>
      <c r="D52" s="44">
        <f t="shared" si="1"/>
        <v>0</v>
      </c>
      <c r="E52" s="217">
        <f t="shared" si="3"/>
        <v>0</v>
      </c>
      <c r="F52" s="284"/>
      <c r="G52" s="289"/>
      <c r="H52" s="304"/>
      <c r="I52" s="290"/>
      <c r="J52" s="304"/>
      <c r="K52" s="305"/>
      <c r="L52" s="50"/>
      <c r="M52" s="63"/>
    </row>
    <row r="53" spans="1:13">
      <c r="A53" s="44">
        <f t="shared" ca="1" si="2"/>
        <v>0</v>
      </c>
      <c r="B53" s="44" t="b" cm="1">
        <f t="array" ref="B53">AND(分科號=E53,D53&gt;=分起日,D53&lt;=分訖日,IF(分專案="全部",TRUE,J53=分專案))</f>
        <v>0</v>
      </c>
      <c r="C53" s="45">
        <f t="shared" si="0"/>
        <v>0</v>
      </c>
      <c r="D53" s="44">
        <f t="shared" si="1"/>
        <v>0</v>
      </c>
      <c r="E53" s="217">
        <f t="shared" si="3"/>
        <v>0</v>
      </c>
      <c r="F53" s="284"/>
      <c r="G53" s="289"/>
      <c r="H53" s="304"/>
      <c r="I53" s="290"/>
      <c r="J53" s="304"/>
      <c r="K53" s="305"/>
      <c r="L53" s="50"/>
      <c r="M53" s="63"/>
    </row>
    <row r="54" spans="1:13">
      <c r="A54" s="44">
        <f t="shared" ca="1" si="2"/>
        <v>0</v>
      </c>
      <c r="B54" s="44" t="b" cm="1">
        <f t="array" ref="B54">AND(分科號=E54,D54&gt;=分起日,D54&lt;=分訖日,IF(分專案="全部",TRUE,J54=分專案))</f>
        <v>0</v>
      </c>
      <c r="C54" s="45">
        <f t="shared" si="0"/>
        <v>0</v>
      </c>
      <c r="D54" s="44">
        <f t="shared" si="1"/>
        <v>0</v>
      </c>
      <c r="E54" s="217">
        <f t="shared" si="3"/>
        <v>0</v>
      </c>
      <c r="F54" s="284"/>
      <c r="G54" s="289"/>
      <c r="H54" s="304"/>
      <c r="I54" s="290"/>
      <c r="J54" s="304"/>
      <c r="K54" s="305"/>
      <c r="L54" s="50"/>
      <c r="M54" s="63"/>
    </row>
    <row r="55" spans="1:13">
      <c r="A55" s="44">
        <f t="shared" ca="1" si="2"/>
        <v>0</v>
      </c>
      <c r="B55" s="44" t="b" cm="1">
        <f t="array" ref="B55">AND(分科號=E55,D55&gt;=分起日,D55&lt;=分訖日,IF(分專案="全部",TRUE,J55=分專案))</f>
        <v>0</v>
      </c>
      <c r="C55" s="45">
        <f t="shared" si="0"/>
        <v>0</v>
      </c>
      <c r="D55" s="44">
        <f t="shared" si="1"/>
        <v>0</v>
      </c>
      <c r="E55" s="217">
        <f t="shared" si="3"/>
        <v>0</v>
      </c>
      <c r="F55" s="284"/>
      <c r="G55" s="289"/>
      <c r="H55" s="304"/>
      <c r="I55" s="290"/>
      <c r="J55" s="304"/>
      <c r="K55" s="305"/>
      <c r="L55" s="50"/>
      <c r="M55" s="63"/>
    </row>
    <row r="56" spans="1:13">
      <c r="A56" s="44">
        <f t="shared" ca="1" si="2"/>
        <v>0</v>
      </c>
      <c r="B56" s="44" t="b" cm="1">
        <f t="array" ref="B56">AND(分科號=E56,D56&gt;=分起日,D56&lt;=分訖日,IF(分專案="全部",TRUE,J56=分專案))</f>
        <v>0</v>
      </c>
      <c r="C56" s="45">
        <f t="shared" si="0"/>
        <v>0</v>
      </c>
      <c r="D56" s="44">
        <f t="shared" si="1"/>
        <v>0</v>
      </c>
      <c r="E56" s="217">
        <f t="shared" si="3"/>
        <v>0</v>
      </c>
      <c r="F56" s="284"/>
      <c r="G56" s="289"/>
      <c r="H56" s="304"/>
      <c r="I56" s="290"/>
      <c r="J56" s="304"/>
      <c r="K56" s="305"/>
      <c r="L56" s="50"/>
      <c r="M56" s="63"/>
    </row>
    <row r="57" spans="1:13">
      <c r="A57" s="44">
        <f t="shared" ca="1" si="2"/>
        <v>0</v>
      </c>
      <c r="B57" s="44" t="b" cm="1">
        <f t="array" ref="B57">AND(分科號=E57,D57&gt;=分起日,D57&lt;=分訖日,IF(分專案="全部",TRUE,J57=分專案))</f>
        <v>0</v>
      </c>
      <c r="C57" s="45">
        <f t="shared" si="0"/>
        <v>0</v>
      </c>
      <c r="D57" s="44">
        <f t="shared" si="1"/>
        <v>0</v>
      </c>
      <c r="E57" s="217">
        <f t="shared" si="3"/>
        <v>0</v>
      </c>
      <c r="F57" s="284"/>
      <c r="G57" s="289"/>
      <c r="H57" s="304"/>
      <c r="I57" s="290"/>
      <c r="J57" s="304"/>
      <c r="K57" s="305"/>
      <c r="L57" s="50"/>
      <c r="M57" s="63"/>
    </row>
    <row r="58" spans="1:13">
      <c r="A58" s="44">
        <f t="shared" ca="1" si="2"/>
        <v>0</v>
      </c>
      <c r="B58" s="44" t="b" cm="1">
        <f t="array" ref="B58">AND(分科號=E58,D58&gt;=分起日,D58&lt;=分訖日,IF(分專案="全部",TRUE,J58=分專案))</f>
        <v>0</v>
      </c>
      <c r="C58" s="45">
        <f t="shared" si="0"/>
        <v>0</v>
      </c>
      <c r="D58" s="44">
        <f t="shared" si="1"/>
        <v>0</v>
      </c>
      <c r="E58" s="217">
        <f t="shared" si="3"/>
        <v>0</v>
      </c>
      <c r="F58" s="284"/>
      <c r="G58" s="289"/>
      <c r="H58" s="304"/>
      <c r="I58" s="290"/>
      <c r="J58" s="304"/>
      <c r="K58" s="305"/>
      <c r="L58" s="50"/>
      <c r="M58" s="63"/>
    </row>
    <row r="59" spans="1:13">
      <c r="A59" s="44">
        <f t="shared" ca="1" si="2"/>
        <v>0</v>
      </c>
      <c r="B59" s="44" t="b" cm="1">
        <f t="array" ref="B59">AND(分科號=E59,D59&gt;=分起日,D59&lt;=分訖日,IF(分專案="全部",TRUE,J59=分專案))</f>
        <v>0</v>
      </c>
      <c r="C59" s="45">
        <f t="shared" si="0"/>
        <v>0</v>
      </c>
      <c r="D59" s="44">
        <f t="shared" si="1"/>
        <v>0</v>
      </c>
      <c r="E59" s="217">
        <f t="shared" si="3"/>
        <v>0</v>
      </c>
      <c r="F59" s="284"/>
      <c r="G59" s="289"/>
      <c r="H59" s="304"/>
      <c r="I59" s="290"/>
      <c r="J59" s="304"/>
      <c r="K59" s="305"/>
      <c r="L59" s="50"/>
      <c r="M59" s="63"/>
    </row>
    <row r="60" spans="1:13">
      <c r="A60" s="44">
        <f t="shared" ca="1" si="2"/>
        <v>0</v>
      </c>
      <c r="B60" s="44" t="b" cm="1">
        <f t="array" ref="B60">AND(分科號=E60,D60&gt;=分起日,D60&lt;=分訖日,IF(分專案="全部",TRUE,J60=分專案))</f>
        <v>0</v>
      </c>
      <c r="C60" s="45">
        <f t="shared" si="0"/>
        <v>0</v>
      </c>
      <c r="D60" s="44">
        <f t="shared" si="1"/>
        <v>0</v>
      </c>
      <c r="E60" s="217">
        <f t="shared" si="3"/>
        <v>0</v>
      </c>
      <c r="F60" s="284"/>
      <c r="G60" s="289"/>
      <c r="H60" s="304"/>
      <c r="I60" s="290"/>
      <c r="J60" s="304"/>
      <c r="K60" s="305"/>
      <c r="L60" s="50"/>
      <c r="M60" s="63"/>
    </row>
    <row r="61" spans="1:13">
      <c r="A61" s="44">
        <f t="shared" ca="1" si="2"/>
        <v>0</v>
      </c>
      <c r="B61" s="44" t="b" cm="1">
        <f t="array" ref="B61">AND(分科號=E61,D61&gt;=分起日,D61&lt;=分訖日,IF(分專案="全部",TRUE,J61=分專案))</f>
        <v>0</v>
      </c>
      <c r="C61" s="45">
        <f t="shared" si="0"/>
        <v>0</v>
      </c>
      <c r="D61" s="44">
        <f t="shared" si="1"/>
        <v>0</v>
      </c>
      <c r="E61" s="217">
        <f t="shared" si="3"/>
        <v>0</v>
      </c>
      <c r="F61" s="284"/>
      <c r="G61" s="289"/>
      <c r="H61" s="304"/>
      <c r="I61" s="290"/>
      <c r="J61" s="304"/>
      <c r="K61" s="305"/>
      <c r="L61" s="50"/>
      <c r="M61" s="63"/>
    </row>
    <row r="62" spans="1:13">
      <c r="A62" s="44">
        <f t="shared" ca="1" si="2"/>
        <v>0</v>
      </c>
      <c r="B62" s="44" t="b" cm="1">
        <f t="array" ref="B62">AND(分科號=E62,D62&gt;=分起日,D62&lt;=分訖日,IF(分專案="全部",TRUE,J62=分專案))</f>
        <v>0</v>
      </c>
      <c r="C62" s="45">
        <f t="shared" si="0"/>
        <v>0</v>
      </c>
      <c r="D62" s="44">
        <f t="shared" si="1"/>
        <v>0</v>
      </c>
      <c r="E62" s="217">
        <f t="shared" si="3"/>
        <v>0</v>
      </c>
      <c r="F62" s="284"/>
      <c r="G62" s="289"/>
      <c r="H62" s="304"/>
      <c r="I62" s="290"/>
      <c r="J62" s="304"/>
      <c r="K62" s="305"/>
      <c r="L62" s="50"/>
      <c r="M62" s="63"/>
    </row>
    <row r="63" spans="1:13">
      <c r="A63" s="44">
        <f t="shared" ca="1" si="2"/>
        <v>0</v>
      </c>
      <c r="B63" s="44" t="b" cm="1">
        <f t="array" ref="B63">AND(分科號=E63,D63&gt;=分起日,D63&lt;=分訖日,IF(分專案="全部",TRUE,J63=分專案))</f>
        <v>0</v>
      </c>
      <c r="C63" s="45">
        <f t="shared" si="0"/>
        <v>0</v>
      </c>
      <c r="D63" s="44">
        <f t="shared" si="1"/>
        <v>0</v>
      </c>
      <c r="E63" s="217">
        <f t="shared" si="3"/>
        <v>0</v>
      </c>
      <c r="F63" s="284"/>
      <c r="G63" s="289"/>
      <c r="H63" s="304"/>
      <c r="I63" s="290"/>
      <c r="J63" s="304"/>
      <c r="K63" s="305"/>
      <c r="L63" s="50"/>
      <c r="M63" s="63"/>
    </row>
    <row r="64" spans="1:13">
      <c r="A64" s="44">
        <f t="shared" ca="1" si="2"/>
        <v>0</v>
      </c>
      <c r="B64" s="44" t="b" cm="1">
        <f t="array" ref="B64">AND(分科號=E64,D64&gt;=分起日,D64&lt;=分訖日,IF(分專案="全部",TRUE,J64=分專案))</f>
        <v>0</v>
      </c>
      <c r="C64" s="45">
        <f t="shared" si="0"/>
        <v>0</v>
      </c>
      <c r="D64" s="44">
        <f t="shared" si="1"/>
        <v>0</v>
      </c>
      <c r="E64" s="217">
        <f t="shared" si="3"/>
        <v>0</v>
      </c>
      <c r="F64" s="284"/>
      <c r="G64" s="289"/>
      <c r="H64" s="304"/>
      <c r="I64" s="290"/>
      <c r="J64" s="304"/>
      <c r="K64" s="305"/>
      <c r="L64" s="50"/>
      <c r="M64" s="63"/>
    </row>
    <row r="65" spans="1:13">
      <c r="A65" s="44">
        <f t="shared" ca="1" si="2"/>
        <v>0</v>
      </c>
      <c r="B65" s="44" t="b" cm="1">
        <f t="array" ref="B65">AND(分科號=E65,D65&gt;=分起日,D65&lt;=分訖日,IF(分專案="全部",TRUE,J65=分專案))</f>
        <v>0</v>
      </c>
      <c r="C65" s="45">
        <f t="shared" si="0"/>
        <v>0</v>
      </c>
      <c r="D65" s="44">
        <f t="shared" si="1"/>
        <v>0</v>
      </c>
      <c r="E65" s="217">
        <f t="shared" si="3"/>
        <v>0</v>
      </c>
      <c r="F65" s="284"/>
      <c r="G65" s="289"/>
      <c r="H65" s="304"/>
      <c r="I65" s="290"/>
      <c r="J65" s="304"/>
      <c r="K65" s="305"/>
      <c r="L65" s="50"/>
      <c r="M65" s="63"/>
    </row>
    <row r="66" spans="1:13">
      <c r="A66" s="44">
        <f t="shared" ca="1" si="2"/>
        <v>0</v>
      </c>
      <c r="B66" s="44" t="b" cm="1">
        <f t="array" ref="B66">AND(分科號=E66,D66&gt;=分起日,D66&lt;=分訖日,IF(分專案="全部",TRUE,J66=分專案))</f>
        <v>0</v>
      </c>
      <c r="C66" s="45">
        <f t="shared" si="0"/>
        <v>0</v>
      </c>
      <c r="D66" s="44">
        <f t="shared" si="1"/>
        <v>0</v>
      </c>
      <c r="E66" s="217">
        <f t="shared" si="3"/>
        <v>0</v>
      </c>
      <c r="F66" s="284"/>
      <c r="G66" s="289"/>
      <c r="H66" s="304"/>
      <c r="I66" s="290"/>
      <c r="J66" s="304"/>
      <c r="K66" s="306"/>
      <c r="L66" s="50"/>
      <c r="M66" s="63"/>
    </row>
    <row r="67" spans="1:13">
      <c r="A67" s="44">
        <f t="shared" ca="1" si="2"/>
        <v>0</v>
      </c>
      <c r="B67" s="44" t="b" cm="1">
        <f t="array" ref="B67">AND(分科號=E67,D67&gt;=分起日,D67&lt;=分訖日,IF(分專案="全部",TRUE,J67=分專案))</f>
        <v>0</v>
      </c>
      <c r="C67" s="45">
        <f t="shared" si="0"/>
        <v>0</v>
      </c>
      <c r="D67" s="44">
        <f t="shared" si="1"/>
        <v>0</v>
      </c>
      <c r="E67" s="217">
        <f t="shared" si="3"/>
        <v>0</v>
      </c>
      <c r="F67" s="284"/>
      <c r="G67" s="289"/>
      <c r="H67" s="304"/>
      <c r="I67" s="290"/>
      <c r="J67" s="304"/>
      <c r="K67" s="306"/>
      <c r="L67" s="50"/>
      <c r="M67" s="63"/>
    </row>
    <row r="68" spans="1:13">
      <c r="A68" s="44">
        <f t="shared" ca="1" si="2"/>
        <v>0</v>
      </c>
      <c r="B68" s="44" t="b" cm="1">
        <f t="array" ref="B68">AND(分科號=E68,D68&gt;=分起日,D68&lt;=分訖日,IF(分專案="全部",TRUE,J68=分專案))</f>
        <v>0</v>
      </c>
      <c r="C68" s="45">
        <f t="shared" si="0"/>
        <v>0</v>
      </c>
      <c r="D68" s="44">
        <f t="shared" si="1"/>
        <v>0</v>
      </c>
      <c r="E68" s="217">
        <f t="shared" si="3"/>
        <v>0</v>
      </c>
      <c r="F68" s="284"/>
      <c r="G68" s="289"/>
      <c r="H68" s="304"/>
      <c r="I68" s="290"/>
      <c r="J68" s="304"/>
      <c r="K68" s="306"/>
      <c r="L68" s="50"/>
      <c r="M68" s="63"/>
    </row>
    <row r="69" spans="1:13">
      <c r="A69" s="44">
        <f t="shared" ca="1" si="2"/>
        <v>0</v>
      </c>
      <c r="B69" s="44" t="b" cm="1">
        <f t="array" ref="B69">AND(分科號=E69,D69&gt;=分起日,D69&lt;=分訖日,IF(分專案="全部",TRUE,J69=分專案))</f>
        <v>0</v>
      </c>
      <c r="C69" s="45">
        <f t="shared" si="0"/>
        <v>0</v>
      </c>
      <c r="D69" s="44">
        <f t="shared" si="1"/>
        <v>0</v>
      </c>
      <c r="E69" s="217">
        <f t="shared" si="3"/>
        <v>0</v>
      </c>
      <c r="F69" s="284"/>
      <c r="G69" s="289"/>
      <c r="H69" s="304"/>
      <c r="I69" s="290"/>
      <c r="J69" s="304"/>
      <c r="K69" s="306"/>
      <c r="L69" s="50"/>
      <c r="M69" s="63"/>
    </row>
    <row r="70" spans="1:13">
      <c r="A70" s="44">
        <f t="shared" ca="1" si="2"/>
        <v>0</v>
      </c>
      <c r="B70" s="44" t="b" cm="1">
        <f t="array" ref="B70">AND(分科號=E70,D70&gt;=分起日,D70&lt;=分訖日,IF(分專案="全部",TRUE,J70=分專案))</f>
        <v>0</v>
      </c>
      <c r="C70" s="45">
        <f t="shared" si="0"/>
        <v>0</v>
      </c>
      <c r="D70" s="44">
        <f t="shared" si="1"/>
        <v>0</v>
      </c>
      <c r="E70" s="217">
        <f t="shared" si="3"/>
        <v>0</v>
      </c>
      <c r="F70" s="284"/>
      <c r="G70" s="289"/>
      <c r="H70" s="304"/>
      <c r="I70" s="290"/>
      <c r="J70" s="304"/>
      <c r="K70" s="306"/>
      <c r="L70" s="50"/>
      <c r="M70" s="63"/>
    </row>
    <row r="71" spans="1:13">
      <c r="A71" s="44">
        <f t="shared" ca="1" si="2"/>
        <v>0</v>
      </c>
      <c r="B71" s="44" t="b" cm="1">
        <f t="array" ref="B71">AND(分科號=E71,D71&gt;=分起日,D71&lt;=分訖日,IF(分專案="全部",TRUE,J71=分專案))</f>
        <v>0</v>
      </c>
      <c r="C71" s="45">
        <f t="shared" ref="C71:C134" si="6">IF(F71&lt;&gt;"",F71,IF(E71&lt;&gt;0,INDEX(C:C,ROW()-1),0))</f>
        <v>0</v>
      </c>
      <c r="D71" s="44">
        <f t="shared" ref="D71:D134" si="7">IF(G71&lt;&gt;"",G71,IF(E71&lt;&gt;0,INDEX(D:D,ROW()-1),0))</f>
        <v>0</v>
      </c>
      <c r="E71" s="217">
        <f t="shared" si="3"/>
        <v>0</v>
      </c>
      <c r="F71" s="284"/>
      <c r="G71" s="289"/>
      <c r="H71" s="304"/>
      <c r="I71" s="290"/>
      <c r="J71" s="304"/>
      <c r="K71" s="305"/>
      <c r="L71" s="50"/>
      <c r="M71" s="63"/>
    </row>
    <row r="72" spans="1:13">
      <c r="A72" s="44">
        <f t="shared" ca="1" si="2"/>
        <v>0</v>
      </c>
      <c r="B72" s="44" t="b" cm="1">
        <f t="array" ref="B72">AND(分科號=E72,D72&gt;=分起日,D72&lt;=分訖日,IF(分專案="全部",TRUE,J72=分專案))</f>
        <v>0</v>
      </c>
      <c r="C72" s="45">
        <f t="shared" si="6"/>
        <v>0</v>
      </c>
      <c r="D72" s="44">
        <f t="shared" si="7"/>
        <v>0</v>
      </c>
      <c r="E72" s="217">
        <f t="shared" si="3"/>
        <v>0</v>
      </c>
      <c r="F72" s="284"/>
      <c r="G72" s="289"/>
      <c r="H72" s="304"/>
      <c r="I72" s="290"/>
      <c r="J72" s="304"/>
      <c r="K72" s="305"/>
      <c r="L72" s="50"/>
      <c r="M72" s="63"/>
    </row>
    <row r="73" spans="1:13">
      <c r="A73" s="44">
        <f t="shared" ref="A73:A136" ca="1" si="8">IF(B73,COUNTIF(OFFSET(B73,ROW()*-1+6,,ROW()-5),TRUE),0)</f>
        <v>0</v>
      </c>
      <c r="B73" s="44" t="b" cm="1">
        <f t="array" ref="B73">AND(分科號=E73,D73&gt;=分起日,D73&lt;=分訖日,IF(分專案="全部",TRUE,J73=分專案))</f>
        <v>0</v>
      </c>
      <c r="C73" s="45">
        <f t="shared" si="6"/>
        <v>0</v>
      </c>
      <c r="D73" s="44">
        <f t="shared" si="7"/>
        <v>0</v>
      </c>
      <c r="E73" s="217">
        <f t="shared" si="3"/>
        <v>0</v>
      </c>
      <c r="F73" s="284"/>
      <c r="G73" s="289"/>
      <c r="H73" s="304"/>
      <c r="I73" s="290"/>
      <c r="J73" s="304"/>
      <c r="K73" s="305"/>
      <c r="L73" s="50"/>
      <c r="M73" s="63"/>
    </row>
    <row r="74" spans="1:13">
      <c r="A74" s="44">
        <f t="shared" ca="1" si="8"/>
        <v>0</v>
      </c>
      <c r="B74" s="44" t="b" cm="1">
        <f t="array" ref="B74">AND(分科號=E74,D74&gt;=分起日,D74&lt;=分訖日,IF(分專案="全部",TRUE,J74=分專案))</f>
        <v>0</v>
      </c>
      <c r="C74" s="45">
        <f t="shared" si="6"/>
        <v>0</v>
      </c>
      <c r="D74" s="44">
        <f t="shared" si="7"/>
        <v>0</v>
      </c>
      <c r="E74" s="217">
        <f t="shared" ref="E74:E137" si="9">IF(I74&lt;&gt;"",VALUE(TRIM(LEFT(I74,6))),0)</f>
        <v>0</v>
      </c>
      <c r="F74" s="284"/>
      <c r="G74" s="289"/>
      <c r="H74" s="304"/>
      <c r="I74" s="290"/>
      <c r="J74" s="304"/>
      <c r="K74" s="305"/>
      <c r="L74" s="50"/>
      <c r="M74" s="63"/>
    </row>
    <row r="75" spans="1:13">
      <c r="A75" s="44">
        <f t="shared" ca="1" si="8"/>
        <v>0</v>
      </c>
      <c r="B75" s="44" t="b" cm="1">
        <f t="array" ref="B75">AND(分科號=E75,D75&gt;=分起日,D75&lt;=分訖日,IF(分專案="全部",TRUE,J75=分專案))</f>
        <v>0</v>
      </c>
      <c r="C75" s="45">
        <f t="shared" si="6"/>
        <v>0</v>
      </c>
      <c r="D75" s="44">
        <f t="shared" si="7"/>
        <v>0</v>
      </c>
      <c r="E75" s="217">
        <f t="shared" si="9"/>
        <v>0</v>
      </c>
      <c r="F75" s="284"/>
      <c r="G75" s="289"/>
      <c r="H75" s="304"/>
      <c r="I75" s="290"/>
      <c r="J75" s="304"/>
      <c r="K75" s="305"/>
      <c r="L75" s="50"/>
      <c r="M75" s="63"/>
    </row>
    <row r="76" spans="1:13">
      <c r="A76" s="44">
        <f t="shared" ca="1" si="8"/>
        <v>0</v>
      </c>
      <c r="B76" s="44" t="b" cm="1">
        <f t="array" ref="B76">AND(分科號=E76,D76&gt;=分起日,D76&lt;=分訖日,IF(分專案="全部",TRUE,J76=分專案))</f>
        <v>0</v>
      </c>
      <c r="C76" s="45">
        <f t="shared" si="6"/>
        <v>0</v>
      </c>
      <c r="D76" s="44">
        <f t="shared" si="7"/>
        <v>0</v>
      </c>
      <c r="E76" s="217">
        <f t="shared" si="9"/>
        <v>0</v>
      </c>
      <c r="F76" s="284"/>
      <c r="G76" s="289"/>
      <c r="H76" s="304"/>
      <c r="I76" s="290"/>
      <c r="J76" s="304"/>
      <c r="K76" s="305"/>
      <c r="L76" s="50"/>
      <c r="M76" s="63"/>
    </row>
    <row r="77" spans="1:13">
      <c r="A77" s="44">
        <f t="shared" ca="1" si="8"/>
        <v>0</v>
      </c>
      <c r="B77" s="44" t="b" cm="1">
        <f t="array" ref="B77">AND(分科號=E77,D77&gt;=分起日,D77&lt;=分訖日,IF(分專案="全部",TRUE,J77=分專案))</f>
        <v>0</v>
      </c>
      <c r="C77" s="45">
        <f t="shared" si="6"/>
        <v>0</v>
      </c>
      <c r="D77" s="44">
        <f t="shared" si="7"/>
        <v>0</v>
      </c>
      <c r="E77" s="217">
        <f t="shared" si="9"/>
        <v>0</v>
      </c>
      <c r="F77" s="284"/>
      <c r="G77" s="289"/>
      <c r="H77" s="304"/>
      <c r="I77" s="290"/>
      <c r="J77" s="304"/>
      <c r="K77" s="305"/>
      <c r="L77" s="50"/>
      <c r="M77" s="63"/>
    </row>
    <row r="78" spans="1:13">
      <c r="A78" s="44">
        <f t="shared" ca="1" si="8"/>
        <v>0</v>
      </c>
      <c r="B78" s="44" t="b" cm="1">
        <f t="array" ref="B78">AND(分科號=E78,D78&gt;=分起日,D78&lt;=分訖日,IF(分專案="全部",TRUE,J78=分專案))</f>
        <v>0</v>
      </c>
      <c r="C78" s="45">
        <f t="shared" si="6"/>
        <v>0</v>
      </c>
      <c r="D78" s="44">
        <f t="shared" si="7"/>
        <v>0</v>
      </c>
      <c r="E78" s="217">
        <f t="shared" si="9"/>
        <v>0</v>
      </c>
      <c r="F78" s="284"/>
      <c r="G78" s="289"/>
      <c r="H78" s="304"/>
      <c r="I78" s="290"/>
      <c r="J78" s="304"/>
      <c r="K78" s="305"/>
      <c r="L78" s="50"/>
      <c r="M78" s="63"/>
    </row>
    <row r="79" spans="1:13">
      <c r="A79" s="44">
        <f t="shared" ca="1" si="8"/>
        <v>0</v>
      </c>
      <c r="B79" s="44" t="b" cm="1">
        <f t="array" ref="B79">AND(分科號=E79,D79&gt;=分起日,D79&lt;=分訖日,IF(分專案="全部",TRUE,J79=分專案))</f>
        <v>0</v>
      </c>
      <c r="C79" s="45">
        <f t="shared" si="6"/>
        <v>0</v>
      </c>
      <c r="D79" s="44">
        <f t="shared" si="7"/>
        <v>0</v>
      </c>
      <c r="E79" s="217">
        <f t="shared" si="9"/>
        <v>0</v>
      </c>
      <c r="F79" s="284"/>
      <c r="G79" s="289"/>
      <c r="H79" s="304"/>
      <c r="I79" s="290"/>
      <c r="J79" s="304"/>
      <c r="K79" s="305"/>
      <c r="L79" s="50"/>
      <c r="M79" s="63"/>
    </row>
    <row r="80" spans="1:13">
      <c r="A80" s="44">
        <f t="shared" ca="1" si="8"/>
        <v>0</v>
      </c>
      <c r="B80" s="44" t="b" cm="1">
        <f t="array" ref="B80">AND(分科號=E80,D80&gt;=分起日,D80&lt;=分訖日,IF(分專案="全部",TRUE,J80=分專案))</f>
        <v>0</v>
      </c>
      <c r="C80" s="45">
        <f t="shared" si="6"/>
        <v>0</v>
      </c>
      <c r="D80" s="44">
        <f t="shared" si="7"/>
        <v>0</v>
      </c>
      <c r="E80" s="217">
        <f t="shared" si="9"/>
        <v>0</v>
      </c>
      <c r="F80" s="284"/>
      <c r="G80" s="289"/>
      <c r="H80" s="304"/>
      <c r="I80" s="290"/>
      <c r="J80" s="304"/>
      <c r="K80" s="305"/>
      <c r="L80" s="50"/>
      <c r="M80" s="63"/>
    </row>
    <row r="81" spans="1:13">
      <c r="A81" s="44">
        <f t="shared" ca="1" si="8"/>
        <v>0</v>
      </c>
      <c r="B81" s="44" t="b" cm="1">
        <f t="array" ref="B81">AND(分科號=E81,D81&gt;=分起日,D81&lt;=分訖日,IF(分專案="全部",TRUE,J81=分專案))</f>
        <v>0</v>
      </c>
      <c r="C81" s="45">
        <f t="shared" si="6"/>
        <v>0</v>
      </c>
      <c r="D81" s="44">
        <f t="shared" si="7"/>
        <v>0</v>
      </c>
      <c r="E81" s="217">
        <f t="shared" si="9"/>
        <v>0</v>
      </c>
      <c r="F81" s="284"/>
      <c r="G81" s="289"/>
      <c r="H81" s="304"/>
      <c r="I81" s="290"/>
      <c r="J81" s="304"/>
      <c r="K81" s="305"/>
      <c r="L81" s="50"/>
      <c r="M81" s="63"/>
    </row>
    <row r="82" spans="1:13">
      <c r="A82" s="44">
        <f t="shared" ca="1" si="8"/>
        <v>0</v>
      </c>
      <c r="B82" s="44" t="b" cm="1">
        <f t="array" ref="B82">AND(分科號=E82,D82&gt;=分起日,D82&lt;=分訖日,IF(分專案="全部",TRUE,J82=分專案))</f>
        <v>0</v>
      </c>
      <c r="C82" s="45">
        <f t="shared" si="6"/>
        <v>0</v>
      </c>
      <c r="D82" s="44">
        <f t="shared" si="7"/>
        <v>0</v>
      </c>
      <c r="E82" s="217">
        <f t="shared" si="9"/>
        <v>0</v>
      </c>
      <c r="F82" s="284"/>
      <c r="G82" s="289"/>
      <c r="H82" s="304"/>
      <c r="I82" s="290"/>
      <c r="J82" s="304"/>
      <c r="K82" s="305"/>
      <c r="L82" s="50"/>
      <c r="M82" s="63"/>
    </row>
    <row r="83" spans="1:13">
      <c r="A83" s="44">
        <f t="shared" ca="1" si="8"/>
        <v>0</v>
      </c>
      <c r="B83" s="44" t="b" cm="1">
        <f t="array" ref="B83">AND(分科號=E83,D83&gt;=分起日,D83&lt;=分訖日,IF(分專案="全部",TRUE,J83=分專案))</f>
        <v>0</v>
      </c>
      <c r="C83" s="45">
        <f t="shared" si="6"/>
        <v>0</v>
      </c>
      <c r="D83" s="44">
        <f t="shared" si="7"/>
        <v>0</v>
      </c>
      <c r="E83" s="217">
        <f t="shared" si="9"/>
        <v>0</v>
      </c>
      <c r="F83" s="284"/>
      <c r="G83" s="289"/>
      <c r="H83" s="304"/>
      <c r="I83" s="290"/>
      <c r="J83" s="304"/>
      <c r="K83" s="305"/>
      <c r="L83" s="50"/>
      <c r="M83" s="63"/>
    </row>
    <row r="84" spans="1:13">
      <c r="A84" s="44">
        <f t="shared" ca="1" si="8"/>
        <v>0</v>
      </c>
      <c r="B84" s="44" t="b" cm="1">
        <f t="array" ref="B84">AND(分科號=E84,D84&gt;=分起日,D84&lt;=分訖日,IF(分專案="全部",TRUE,J84=分專案))</f>
        <v>0</v>
      </c>
      <c r="C84" s="45">
        <f t="shared" si="6"/>
        <v>0</v>
      </c>
      <c r="D84" s="44">
        <f t="shared" si="7"/>
        <v>0</v>
      </c>
      <c r="E84" s="217">
        <f t="shared" si="9"/>
        <v>0</v>
      </c>
      <c r="F84" s="284"/>
      <c r="G84" s="289"/>
      <c r="H84" s="304"/>
      <c r="I84" s="290"/>
      <c r="J84" s="304"/>
      <c r="K84" s="305"/>
      <c r="L84" s="50"/>
      <c r="M84" s="63"/>
    </row>
    <row r="85" spans="1:13">
      <c r="A85" s="44">
        <f t="shared" ca="1" si="8"/>
        <v>0</v>
      </c>
      <c r="B85" s="44" t="b" cm="1">
        <f t="array" ref="B85">AND(分科號=E85,D85&gt;=分起日,D85&lt;=分訖日,IF(分專案="全部",TRUE,J85=分專案))</f>
        <v>0</v>
      </c>
      <c r="C85" s="45">
        <f t="shared" si="6"/>
        <v>0</v>
      </c>
      <c r="D85" s="44">
        <f t="shared" si="7"/>
        <v>0</v>
      </c>
      <c r="E85" s="217">
        <f t="shared" si="9"/>
        <v>0</v>
      </c>
      <c r="F85" s="284"/>
      <c r="G85" s="289"/>
      <c r="H85" s="304"/>
      <c r="I85" s="290"/>
      <c r="J85" s="304"/>
      <c r="K85" s="305"/>
      <c r="L85" s="50"/>
      <c r="M85" s="63"/>
    </row>
    <row r="86" spans="1:13">
      <c r="A86" s="44">
        <f t="shared" ca="1" si="8"/>
        <v>0</v>
      </c>
      <c r="B86" s="44" t="b" cm="1">
        <f t="array" ref="B86">AND(分科號=E86,D86&gt;=分起日,D86&lt;=分訖日,IF(分專案="全部",TRUE,J86=分專案))</f>
        <v>0</v>
      </c>
      <c r="C86" s="45">
        <f t="shared" si="6"/>
        <v>0</v>
      </c>
      <c r="D86" s="44">
        <f t="shared" si="7"/>
        <v>0</v>
      </c>
      <c r="E86" s="217">
        <f t="shared" si="9"/>
        <v>0</v>
      </c>
      <c r="F86" s="284"/>
      <c r="G86" s="289"/>
      <c r="H86" s="304"/>
      <c r="I86" s="290"/>
      <c r="J86" s="304"/>
      <c r="K86" s="305"/>
      <c r="L86" s="50"/>
      <c r="M86" s="63"/>
    </row>
    <row r="87" spans="1:13">
      <c r="A87" s="44">
        <f t="shared" ca="1" si="8"/>
        <v>0</v>
      </c>
      <c r="B87" s="44" t="b" cm="1">
        <f t="array" ref="B87">AND(分科號=E87,D87&gt;=分起日,D87&lt;=分訖日,IF(分專案="全部",TRUE,J87=分專案))</f>
        <v>0</v>
      </c>
      <c r="C87" s="45">
        <f t="shared" si="6"/>
        <v>0</v>
      </c>
      <c r="D87" s="44">
        <f t="shared" si="7"/>
        <v>0</v>
      </c>
      <c r="E87" s="217">
        <f t="shared" si="9"/>
        <v>0</v>
      </c>
      <c r="F87" s="284"/>
      <c r="G87" s="289"/>
      <c r="H87" s="304"/>
      <c r="I87" s="290"/>
      <c r="J87" s="304"/>
      <c r="K87" s="305"/>
      <c r="L87" s="50"/>
      <c r="M87" s="63"/>
    </row>
    <row r="88" spans="1:13">
      <c r="A88" s="44">
        <f t="shared" ca="1" si="8"/>
        <v>0</v>
      </c>
      <c r="B88" s="44" t="b" cm="1">
        <f t="array" ref="B88">AND(分科號=E88,D88&gt;=分起日,D88&lt;=分訖日,IF(分專案="全部",TRUE,J88=分專案))</f>
        <v>0</v>
      </c>
      <c r="C88" s="45">
        <f t="shared" si="6"/>
        <v>0</v>
      </c>
      <c r="D88" s="44">
        <f t="shared" si="7"/>
        <v>0</v>
      </c>
      <c r="E88" s="217">
        <f t="shared" si="9"/>
        <v>0</v>
      </c>
      <c r="F88" s="284"/>
      <c r="G88" s="289"/>
      <c r="H88" s="304"/>
      <c r="I88" s="290"/>
      <c r="J88" s="304"/>
      <c r="K88" s="305"/>
      <c r="L88" s="50"/>
      <c r="M88" s="63"/>
    </row>
    <row r="89" spans="1:13">
      <c r="A89" s="44">
        <f t="shared" ca="1" si="8"/>
        <v>0</v>
      </c>
      <c r="B89" s="44" t="b" cm="1">
        <f t="array" ref="B89">AND(分科號=E89,D89&gt;=分起日,D89&lt;=分訖日,IF(分專案="全部",TRUE,J89=分專案))</f>
        <v>0</v>
      </c>
      <c r="C89" s="45">
        <f t="shared" si="6"/>
        <v>0</v>
      </c>
      <c r="D89" s="44">
        <f t="shared" si="7"/>
        <v>0</v>
      </c>
      <c r="E89" s="217">
        <f t="shared" si="9"/>
        <v>0</v>
      </c>
      <c r="F89" s="284"/>
      <c r="G89" s="289"/>
      <c r="H89" s="304"/>
      <c r="I89" s="290"/>
      <c r="J89" s="304"/>
      <c r="K89" s="305"/>
      <c r="L89" s="50"/>
      <c r="M89" s="63"/>
    </row>
    <row r="90" spans="1:13">
      <c r="A90" s="44">
        <f t="shared" ca="1" si="8"/>
        <v>0</v>
      </c>
      <c r="B90" s="44" t="b" cm="1">
        <f t="array" ref="B90">AND(分科號=E90,D90&gt;=分起日,D90&lt;=分訖日,IF(分專案="全部",TRUE,J90=分專案))</f>
        <v>0</v>
      </c>
      <c r="C90" s="45">
        <f t="shared" si="6"/>
        <v>0</v>
      </c>
      <c r="D90" s="44">
        <f t="shared" si="7"/>
        <v>0</v>
      </c>
      <c r="E90" s="217">
        <f t="shared" si="9"/>
        <v>0</v>
      </c>
      <c r="F90" s="284"/>
      <c r="G90" s="289"/>
      <c r="H90" s="304"/>
      <c r="I90" s="290"/>
      <c r="J90" s="304"/>
      <c r="K90" s="305"/>
      <c r="L90" s="50"/>
      <c r="M90" s="63"/>
    </row>
    <row r="91" spans="1:13">
      <c r="A91" s="44">
        <f t="shared" ca="1" si="8"/>
        <v>0</v>
      </c>
      <c r="B91" s="44" t="b" cm="1">
        <f t="array" ref="B91">AND(分科號=E91,D91&gt;=分起日,D91&lt;=分訖日,IF(分專案="全部",TRUE,J91=分專案))</f>
        <v>0</v>
      </c>
      <c r="C91" s="45">
        <f t="shared" si="6"/>
        <v>0</v>
      </c>
      <c r="D91" s="44">
        <f t="shared" si="7"/>
        <v>0</v>
      </c>
      <c r="E91" s="217">
        <f t="shared" si="9"/>
        <v>0</v>
      </c>
      <c r="F91" s="284"/>
      <c r="G91" s="289"/>
      <c r="H91" s="304"/>
      <c r="I91" s="290"/>
      <c r="J91" s="304"/>
      <c r="K91" s="305"/>
      <c r="L91" s="50"/>
      <c r="M91" s="63"/>
    </row>
    <row r="92" spans="1:13">
      <c r="A92" s="44">
        <f t="shared" ca="1" si="8"/>
        <v>0</v>
      </c>
      <c r="B92" s="44" t="b" cm="1">
        <f t="array" ref="B92">AND(分科號=E92,D92&gt;=分起日,D92&lt;=分訖日,IF(分專案="全部",TRUE,J92=分專案))</f>
        <v>0</v>
      </c>
      <c r="C92" s="45">
        <f t="shared" si="6"/>
        <v>0</v>
      </c>
      <c r="D92" s="44">
        <f t="shared" si="7"/>
        <v>0</v>
      </c>
      <c r="E92" s="217">
        <f t="shared" si="9"/>
        <v>0</v>
      </c>
      <c r="F92" s="284"/>
      <c r="G92" s="289"/>
      <c r="H92" s="304"/>
      <c r="I92" s="290"/>
      <c r="J92" s="304"/>
      <c r="K92" s="305"/>
      <c r="L92" s="50"/>
      <c r="M92" s="63"/>
    </row>
    <row r="93" spans="1:13">
      <c r="A93" s="44">
        <f t="shared" ca="1" si="8"/>
        <v>0</v>
      </c>
      <c r="B93" s="44" t="b" cm="1">
        <f t="array" ref="B93">AND(分科號=E93,D93&gt;=分起日,D93&lt;=分訖日,IF(分專案="全部",TRUE,J93=分專案))</f>
        <v>0</v>
      </c>
      <c r="C93" s="45">
        <f t="shared" si="6"/>
        <v>0</v>
      </c>
      <c r="D93" s="44">
        <f t="shared" si="7"/>
        <v>0</v>
      </c>
      <c r="E93" s="217">
        <f t="shared" si="9"/>
        <v>0</v>
      </c>
      <c r="F93" s="284"/>
      <c r="G93" s="289"/>
      <c r="H93" s="304"/>
      <c r="I93" s="290"/>
      <c r="J93" s="304"/>
      <c r="K93" s="305"/>
      <c r="L93" s="50"/>
      <c r="M93" s="63"/>
    </row>
    <row r="94" spans="1:13">
      <c r="A94" s="44">
        <f t="shared" ca="1" si="8"/>
        <v>0</v>
      </c>
      <c r="B94" s="44" t="b" cm="1">
        <f t="array" ref="B94">AND(分科號=E94,D94&gt;=分起日,D94&lt;=分訖日,IF(分專案="全部",TRUE,J94=分專案))</f>
        <v>0</v>
      </c>
      <c r="C94" s="45">
        <f t="shared" si="6"/>
        <v>0</v>
      </c>
      <c r="D94" s="44">
        <f t="shared" si="7"/>
        <v>0</v>
      </c>
      <c r="E94" s="217">
        <f t="shared" si="9"/>
        <v>0</v>
      </c>
      <c r="F94" s="284"/>
      <c r="G94" s="289"/>
      <c r="H94" s="304"/>
      <c r="I94" s="290"/>
      <c r="J94" s="304"/>
      <c r="K94" s="305"/>
      <c r="L94" s="50"/>
      <c r="M94" s="63"/>
    </row>
    <row r="95" spans="1:13">
      <c r="A95" s="44">
        <f t="shared" ca="1" si="8"/>
        <v>0</v>
      </c>
      <c r="B95" s="44" t="b" cm="1">
        <f t="array" ref="B95">AND(分科號=E95,D95&gt;=分起日,D95&lt;=分訖日,IF(分專案="全部",TRUE,J95=分專案))</f>
        <v>0</v>
      </c>
      <c r="C95" s="45">
        <f t="shared" si="6"/>
        <v>0</v>
      </c>
      <c r="D95" s="44">
        <f t="shared" si="7"/>
        <v>0</v>
      </c>
      <c r="E95" s="217">
        <f t="shared" si="9"/>
        <v>0</v>
      </c>
      <c r="F95" s="284"/>
      <c r="G95" s="289"/>
      <c r="H95" s="304"/>
      <c r="I95" s="290"/>
      <c r="J95" s="304"/>
      <c r="K95" s="305"/>
      <c r="L95" s="50"/>
      <c r="M95" s="63"/>
    </row>
    <row r="96" spans="1:13">
      <c r="A96" s="44">
        <f t="shared" ca="1" si="8"/>
        <v>0</v>
      </c>
      <c r="B96" s="44" t="b" cm="1">
        <f t="array" ref="B96">AND(分科號=E96,D96&gt;=分起日,D96&lt;=分訖日,IF(分專案="全部",TRUE,J96=分專案))</f>
        <v>0</v>
      </c>
      <c r="C96" s="45">
        <f t="shared" si="6"/>
        <v>0</v>
      </c>
      <c r="D96" s="44">
        <f t="shared" si="7"/>
        <v>0</v>
      </c>
      <c r="E96" s="217">
        <f t="shared" si="9"/>
        <v>0</v>
      </c>
      <c r="F96" s="284"/>
      <c r="G96" s="289"/>
      <c r="H96" s="304"/>
      <c r="I96" s="290"/>
      <c r="J96" s="304"/>
      <c r="K96" s="305"/>
      <c r="L96" s="50"/>
      <c r="M96" s="63"/>
    </row>
    <row r="97" spans="1:13">
      <c r="A97" s="44">
        <f t="shared" ca="1" si="8"/>
        <v>0</v>
      </c>
      <c r="B97" s="44" t="b" cm="1">
        <f t="array" ref="B97">AND(分科號=E97,D97&gt;=分起日,D97&lt;=分訖日,IF(分專案="全部",TRUE,J97=分專案))</f>
        <v>0</v>
      </c>
      <c r="C97" s="45">
        <f t="shared" si="6"/>
        <v>0</v>
      </c>
      <c r="D97" s="44">
        <f t="shared" si="7"/>
        <v>0</v>
      </c>
      <c r="E97" s="217">
        <f t="shared" si="9"/>
        <v>0</v>
      </c>
      <c r="F97" s="284"/>
      <c r="G97" s="289"/>
      <c r="H97" s="304"/>
      <c r="I97" s="290"/>
      <c r="J97" s="304"/>
      <c r="K97" s="305"/>
      <c r="L97" s="50"/>
      <c r="M97" s="63"/>
    </row>
    <row r="98" spans="1:13">
      <c r="A98" s="44">
        <f t="shared" ca="1" si="8"/>
        <v>0</v>
      </c>
      <c r="B98" s="44" t="b" cm="1">
        <f t="array" ref="B98">AND(分科號=E98,D98&gt;=分起日,D98&lt;=分訖日,IF(分專案="全部",TRUE,J98=分專案))</f>
        <v>0</v>
      </c>
      <c r="C98" s="45">
        <f t="shared" si="6"/>
        <v>0</v>
      </c>
      <c r="D98" s="44">
        <f t="shared" si="7"/>
        <v>0</v>
      </c>
      <c r="E98" s="217">
        <f t="shared" si="9"/>
        <v>0</v>
      </c>
      <c r="F98" s="284"/>
      <c r="G98" s="289"/>
      <c r="H98" s="304"/>
      <c r="I98" s="290"/>
      <c r="J98" s="304"/>
      <c r="K98" s="305"/>
      <c r="L98" s="50"/>
      <c r="M98" s="63"/>
    </row>
    <row r="99" spans="1:13">
      <c r="A99" s="44">
        <f t="shared" ca="1" si="8"/>
        <v>0</v>
      </c>
      <c r="B99" s="44" t="b" cm="1">
        <f t="array" ref="B99">AND(分科號=E99,D99&gt;=分起日,D99&lt;=分訖日,IF(分專案="全部",TRUE,J99=分專案))</f>
        <v>0</v>
      </c>
      <c r="C99" s="45">
        <f t="shared" si="6"/>
        <v>0</v>
      </c>
      <c r="D99" s="44">
        <f t="shared" si="7"/>
        <v>0</v>
      </c>
      <c r="E99" s="217">
        <f t="shared" si="9"/>
        <v>0</v>
      </c>
      <c r="F99" s="284"/>
      <c r="G99" s="289"/>
      <c r="H99" s="304"/>
      <c r="I99" s="290"/>
      <c r="J99" s="304"/>
      <c r="K99" s="305"/>
      <c r="L99" s="50"/>
      <c r="M99" s="63"/>
    </row>
    <row r="100" spans="1:13">
      <c r="A100" s="44">
        <f t="shared" ca="1" si="8"/>
        <v>0</v>
      </c>
      <c r="B100" s="44" t="b" cm="1">
        <f t="array" ref="B100">AND(分科號=E100,D100&gt;=分起日,D100&lt;=分訖日,IF(分專案="全部",TRUE,J100=分專案))</f>
        <v>0</v>
      </c>
      <c r="C100" s="45">
        <f t="shared" si="6"/>
        <v>0</v>
      </c>
      <c r="D100" s="44">
        <f t="shared" si="7"/>
        <v>0</v>
      </c>
      <c r="E100" s="217">
        <f t="shared" si="9"/>
        <v>0</v>
      </c>
      <c r="F100" s="284"/>
      <c r="G100" s="289"/>
      <c r="H100" s="304"/>
      <c r="I100" s="290"/>
      <c r="J100" s="304"/>
      <c r="K100" s="305"/>
      <c r="L100" s="50"/>
      <c r="M100" s="63"/>
    </row>
    <row r="101" spans="1:13">
      <c r="A101" s="44">
        <f t="shared" ca="1" si="8"/>
        <v>0</v>
      </c>
      <c r="B101" s="44" t="b" cm="1">
        <f t="array" ref="B101">AND(分科號=E101,D101&gt;=分起日,D101&lt;=分訖日,IF(分專案="全部",TRUE,J101=分專案))</f>
        <v>0</v>
      </c>
      <c r="C101" s="45">
        <f t="shared" si="6"/>
        <v>0</v>
      </c>
      <c r="D101" s="44">
        <f t="shared" si="7"/>
        <v>0</v>
      </c>
      <c r="E101" s="217">
        <f t="shared" si="9"/>
        <v>0</v>
      </c>
      <c r="F101" s="284"/>
      <c r="G101" s="289"/>
      <c r="H101" s="304"/>
      <c r="I101" s="290"/>
      <c r="J101" s="304"/>
      <c r="K101" s="305"/>
      <c r="L101" s="50"/>
      <c r="M101" s="63"/>
    </row>
    <row r="102" spans="1:13">
      <c r="A102" s="44">
        <f t="shared" ca="1" si="8"/>
        <v>0</v>
      </c>
      <c r="B102" s="44" t="b" cm="1">
        <f t="array" ref="B102">AND(分科號=E102,D102&gt;=分起日,D102&lt;=分訖日,IF(分專案="全部",TRUE,J102=分專案))</f>
        <v>0</v>
      </c>
      <c r="C102" s="45">
        <f t="shared" si="6"/>
        <v>0</v>
      </c>
      <c r="D102" s="44">
        <f t="shared" si="7"/>
        <v>0</v>
      </c>
      <c r="E102" s="217">
        <f t="shared" si="9"/>
        <v>0</v>
      </c>
      <c r="F102" s="284"/>
      <c r="G102" s="289"/>
      <c r="H102" s="304"/>
      <c r="I102" s="290"/>
      <c r="J102" s="304"/>
      <c r="K102" s="305"/>
      <c r="L102" s="50"/>
      <c r="M102" s="63"/>
    </row>
    <row r="103" spans="1:13">
      <c r="A103" s="44">
        <f t="shared" ca="1" si="8"/>
        <v>0</v>
      </c>
      <c r="B103" s="44" t="b" cm="1">
        <f t="array" ref="B103">AND(分科號=E103,D103&gt;=分起日,D103&lt;=分訖日,IF(分專案="全部",TRUE,J103=分專案))</f>
        <v>0</v>
      </c>
      <c r="C103" s="45">
        <f t="shared" si="6"/>
        <v>0</v>
      </c>
      <c r="D103" s="44">
        <f t="shared" si="7"/>
        <v>0</v>
      </c>
      <c r="E103" s="217">
        <f t="shared" si="9"/>
        <v>0</v>
      </c>
      <c r="F103" s="284"/>
      <c r="G103" s="289"/>
      <c r="H103" s="304"/>
      <c r="I103" s="290"/>
      <c r="J103" s="304"/>
      <c r="K103" s="305"/>
      <c r="L103" s="50"/>
      <c r="M103" s="63"/>
    </row>
    <row r="104" spans="1:13">
      <c r="A104" s="44">
        <f t="shared" ca="1" si="8"/>
        <v>0</v>
      </c>
      <c r="B104" s="44" t="b" cm="1">
        <f t="array" ref="B104">AND(分科號=E104,D104&gt;=分起日,D104&lt;=分訖日,IF(分專案="全部",TRUE,J104=分專案))</f>
        <v>0</v>
      </c>
      <c r="C104" s="45">
        <f t="shared" si="6"/>
        <v>0</v>
      </c>
      <c r="D104" s="44">
        <f t="shared" si="7"/>
        <v>0</v>
      </c>
      <c r="E104" s="217">
        <f t="shared" si="9"/>
        <v>0</v>
      </c>
      <c r="F104" s="284"/>
      <c r="G104" s="289"/>
      <c r="H104" s="304"/>
      <c r="I104" s="290"/>
      <c r="J104" s="304"/>
      <c r="K104" s="305"/>
      <c r="L104" s="50"/>
      <c r="M104" s="63"/>
    </row>
    <row r="105" spans="1:13">
      <c r="A105" s="44">
        <f t="shared" ca="1" si="8"/>
        <v>0</v>
      </c>
      <c r="B105" s="44" t="b" cm="1">
        <f t="array" ref="B105">AND(分科號=E105,D105&gt;=分起日,D105&lt;=分訖日,IF(分專案="全部",TRUE,J105=分專案))</f>
        <v>0</v>
      </c>
      <c r="C105" s="45">
        <f t="shared" si="6"/>
        <v>0</v>
      </c>
      <c r="D105" s="44">
        <f t="shared" si="7"/>
        <v>0</v>
      </c>
      <c r="E105" s="217">
        <f t="shared" si="9"/>
        <v>0</v>
      </c>
      <c r="F105" s="284"/>
      <c r="G105" s="289"/>
      <c r="H105" s="304"/>
      <c r="I105" s="290"/>
      <c r="J105" s="304"/>
      <c r="K105" s="305"/>
      <c r="L105" s="50"/>
      <c r="M105" s="63"/>
    </row>
    <row r="106" spans="1:13">
      <c r="A106" s="44">
        <f t="shared" ca="1" si="8"/>
        <v>0</v>
      </c>
      <c r="B106" s="44" t="b" cm="1">
        <f t="array" ref="B106">AND(分科號=E106,D106&gt;=分起日,D106&lt;=分訖日,IF(分專案="全部",TRUE,J106=分專案))</f>
        <v>0</v>
      </c>
      <c r="C106" s="45">
        <f t="shared" si="6"/>
        <v>0</v>
      </c>
      <c r="D106" s="44">
        <f t="shared" si="7"/>
        <v>0</v>
      </c>
      <c r="E106" s="217">
        <f t="shared" si="9"/>
        <v>0</v>
      </c>
      <c r="F106" s="284"/>
      <c r="G106" s="289"/>
      <c r="H106" s="304"/>
      <c r="I106" s="290"/>
      <c r="J106" s="304"/>
      <c r="K106" s="305"/>
      <c r="L106" s="50"/>
      <c r="M106" s="63"/>
    </row>
    <row r="107" spans="1:13">
      <c r="A107" s="44">
        <f t="shared" ca="1" si="8"/>
        <v>0</v>
      </c>
      <c r="B107" s="44" t="b" cm="1">
        <f t="array" ref="B107">AND(分科號=E107,D107&gt;=分起日,D107&lt;=分訖日,IF(分專案="全部",TRUE,J107=分專案))</f>
        <v>0</v>
      </c>
      <c r="C107" s="45">
        <f t="shared" si="6"/>
        <v>0</v>
      </c>
      <c r="D107" s="44">
        <f t="shared" si="7"/>
        <v>0</v>
      </c>
      <c r="E107" s="217">
        <f t="shared" si="9"/>
        <v>0</v>
      </c>
      <c r="F107" s="284"/>
      <c r="G107" s="289"/>
      <c r="H107" s="304"/>
      <c r="I107" s="290"/>
      <c r="J107" s="304"/>
      <c r="K107" s="305"/>
      <c r="L107" s="50"/>
      <c r="M107" s="63"/>
    </row>
    <row r="108" spans="1:13">
      <c r="A108" s="44">
        <f t="shared" ca="1" si="8"/>
        <v>0</v>
      </c>
      <c r="B108" s="44" t="b" cm="1">
        <f t="array" ref="B108">AND(分科號=E108,D108&gt;=分起日,D108&lt;=分訖日,IF(分專案="全部",TRUE,J108=分專案))</f>
        <v>0</v>
      </c>
      <c r="C108" s="45">
        <f t="shared" si="6"/>
        <v>0</v>
      </c>
      <c r="D108" s="44">
        <f t="shared" si="7"/>
        <v>0</v>
      </c>
      <c r="E108" s="217">
        <f t="shared" si="9"/>
        <v>0</v>
      </c>
      <c r="F108" s="284"/>
      <c r="G108" s="289"/>
      <c r="H108" s="304"/>
      <c r="I108" s="290"/>
      <c r="J108" s="304"/>
      <c r="K108" s="305"/>
      <c r="L108" s="50"/>
      <c r="M108" s="63"/>
    </row>
    <row r="109" spans="1:13">
      <c r="A109" s="44">
        <f t="shared" ca="1" si="8"/>
        <v>0</v>
      </c>
      <c r="B109" s="44" t="b" cm="1">
        <f t="array" ref="B109">AND(分科號=E109,D109&gt;=分起日,D109&lt;=分訖日,IF(分專案="全部",TRUE,J109=分專案))</f>
        <v>0</v>
      </c>
      <c r="C109" s="45">
        <f t="shared" si="6"/>
        <v>0</v>
      </c>
      <c r="D109" s="44">
        <f t="shared" si="7"/>
        <v>0</v>
      </c>
      <c r="E109" s="217">
        <f t="shared" si="9"/>
        <v>0</v>
      </c>
      <c r="F109" s="284"/>
      <c r="G109" s="289"/>
      <c r="H109" s="304"/>
      <c r="I109" s="290"/>
      <c r="J109" s="304"/>
      <c r="K109" s="305"/>
      <c r="L109" s="50"/>
      <c r="M109" s="63"/>
    </row>
    <row r="110" spans="1:13">
      <c r="A110" s="44">
        <f t="shared" ca="1" si="8"/>
        <v>0</v>
      </c>
      <c r="B110" s="44" t="b" cm="1">
        <f t="array" ref="B110">AND(分科號=E110,D110&gt;=分起日,D110&lt;=分訖日,IF(分專案="全部",TRUE,J110=分專案))</f>
        <v>0</v>
      </c>
      <c r="C110" s="45">
        <f t="shared" si="6"/>
        <v>0</v>
      </c>
      <c r="D110" s="44">
        <f t="shared" si="7"/>
        <v>0</v>
      </c>
      <c r="E110" s="217">
        <f t="shared" si="9"/>
        <v>0</v>
      </c>
      <c r="F110" s="284"/>
      <c r="G110" s="289"/>
      <c r="H110" s="304"/>
      <c r="I110" s="290"/>
      <c r="J110" s="304"/>
      <c r="K110" s="305"/>
      <c r="L110" s="50"/>
      <c r="M110" s="63"/>
    </row>
    <row r="111" spans="1:13">
      <c r="A111" s="44">
        <f t="shared" ca="1" si="8"/>
        <v>0</v>
      </c>
      <c r="B111" s="44" t="b" cm="1">
        <f t="array" ref="B111">AND(分科號=E111,D111&gt;=分起日,D111&lt;=分訖日,IF(分專案="全部",TRUE,J111=分專案))</f>
        <v>0</v>
      </c>
      <c r="C111" s="45">
        <f t="shared" si="6"/>
        <v>0</v>
      </c>
      <c r="D111" s="44">
        <f t="shared" si="7"/>
        <v>0</v>
      </c>
      <c r="E111" s="217">
        <f t="shared" si="9"/>
        <v>0</v>
      </c>
      <c r="F111" s="284"/>
      <c r="G111" s="289"/>
      <c r="H111" s="304"/>
      <c r="I111" s="290"/>
      <c r="J111" s="304"/>
      <c r="K111" s="305"/>
      <c r="L111" s="50"/>
      <c r="M111" s="63"/>
    </row>
    <row r="112" spans="1:13">
      <c r="A112" s="44">
        <f t="shared" ca="1" si="8"/>
        <v>0</v>
      </c>
      <c r="B112" s="44" t="b" cm="1">
        <f t="array" ref="B112">AND(分科號=E112,D112&gt;=分起日,D112&lt;=分訖日,IF(分專案="全部",TRUE,J112=分專案))</f>
        <v>0</v>
      </c>
      <c r="C112" s="45">
        <f t="shared" si="6"/>
        <v>0</v>
      </c>
      <c r="D112" s="44">
        <f t="shared" si="7"/>
        <v>0</v>
      </c>
      <c r="E112" s="217">
        <f t="shared" si="9"/>
        <v>0</v>
      </c>
      <c r="F112" s="284"/>
      <c r="G112" s="289"/>
      <c r="H112" s="304"/>
      <c r="I112" s="290"/>
      <c r="J112" s="304"/>
      <c r="K112" s="305"/>
      <c r="L112" s="50"/>
      <c r="M112" s="63"/>
    </row>
    <row r="113" spans="1:13">
      <c r="A113" s="44">
        <f t="shared" ca="1" si="8"/>
        <v>0</v>
      </c>
      <c r="B113" s="44" t="b" cm="1">
        <f t="array" ref="B113">AND(分科號=E113,D113&gt;=分起日,D113&lt;=分訖日,IF(分專案="全部",TRUE,J113=分專案))</f>
        <v>0</v>
      </c>
      <c r="C113" s="45">
        <f t="shared" si="6"/>
        <v>0</v>
      </c>
      <c r="D113" s="44">
        <f t="shared" si="7"/>
        <v>0</v>
      </c>
      <c r="E113" s="217">
        <f t="shared" si="9"/>
        <v>0</v>
      </c>
      <c r="F113" s="284"/>
      <c r="G113" s="289"/>
      <c r="H113" s="304"/>
      <c r="I113" s="290"/>
      <c r="J113" s="304"/>
      <c r="K113" s="305"/>
      <c r="L113" s="50"/>
      <c r="M113" s="63"/>
    </row>
    <row r="114" spans="1:13">
      <c r="A114" s="44">
        <f t="shared" ca="1" si="8"/>
        <v>0</v>
      </c>
      <c r="B114" s="44" t="b" cm="1">
        <f t="array" ref="B114">AND(分科號=E114,D114&gt;=分起日,D114&lt;=分訖日,IF(分專案="全部",TRUE,J114=分專案))</f>
        <v>0</v>
      </c>
      <c r="C114" s="45">
        <f t="shared" si="6"/>
        <v>0</v>
      </c>
      <c r="D114" s="44">
        <f t="shared" si="7"/>
        <v>0</v>
      </c>
      <c r="E114" s="217">
        <f t="shared" si="9"/>
        <v>0</v>
      </c>
      <c r="F114" s="284"/>
      <c r="G114" s="289"/>
      <c r="H114" s="304"/>
      <c r="I114" s="290"/>
      <c r="J114" s="304"/>
      <c r="K114" s="305"/>
      <c r="L114" s="50"/>
      <c r="M114" s="63"/>
    </row>
    <row r="115" spans="1:13">
      <c r="A115" s="44">
        <f t="shared" ca="1" si="8"/>
        <v>0</v>
      </c>
      <c r="B115" s="44" t="b" cm="1">
        <f t="array" ref="B115">AND(分科號=E115,D115&gt;=分起日,D115&lt;=分訖日,IF(分專案="全部",TRUE,J115=分專案))</f>
        <v>0</v>
      </c>
      <c r="C115" s="45">
        <f t="shared" si="6"/>
        <v>0</v>
      </c>
      <c r="D115" s="44">
        <f t="shared" si="7"/>
        <v>0</v>
      </c>
      <c r="E115" s="217">
        <f t="shared" si="9"/>
        <v>0</v>
      </c>
      <c r="F115" s="284"/>
      <c r="G115" s="289"/>
      <c r="H115" s="304"/>
      <c r="I115" s="290"/>
      <c r="J115" s="304"/>
      <c r="K115" s="305"/>
      <c r="L115" s="50"/>
      <c r="M115" s="63"/>
    </row>
    <row r="116" spans="1:13">
      <c r="A116" s="44">
        <f t="shared" ca="1" si="8"/>
        <v>0</v>
      </c>
      <c r="B116" s="44" t="b" cm="1">
        <f t="array" ref="B116">AND(分科號=E116,D116&gt;=分起日,D116&lt;=分訖日,IF(分專案="全部",TRUE,J116=分專案))</f>
        <v>0</v>
      </c>
      <c r="C116" s="45">
        <f t="shared" si="6"/>
        <v>0</v>
      </c>
      <c r="D116" s="44">
        <f t="shared" si="7"/>
        <v>0</v>
      </c>
      <c r="E116" s="217">
        <f t="shared" si="9"/>
        <v>0</v>
      </c>
      <c r="F116" s="284"/>
      <c r="G116" s="289"/>
      <c r="H116" s="304"/>
      <c r="I116" s="290"/>
      <c r="J116" s="304"/>
      <c r="K116" s="305"/>
      <c r="L116" s="50"/>
      <c r="M116" s="63"/>
    </row>
    <row r="117" spans="1:13">
      <c r="A117" s="44">
        <f t="shared" ca="1" si="8"/>
        <v>0</v>
      </c>
      <c r="B117" s="44" t="b" cm="1">
        <f t="array" ref="B117">AND(分科號=E117,D117&gt;=分起日,D117&lt;=分訖日,IF(分專案="全部",TRUE,J117=分專案))</f>
        <v>0</v>
      </c>
      <c r="C117" s="45">
        <f t="shared" si="6"/>
        <v>0</v>
      </c>
      <c r="D117" s="44">
        <f t="shared" si="7"/>
        <v>0</v>
      </c>
      <c r="E117" s="217">
        <f t="shared" si="9"/>
        <v>0</v>
      </c>
      <c r="F117" s="284"/>
      <c r="G117" s="289"/>
      <c r="H117" s="304"/>
      <c r="I117" s="290"/>
      <c r="J117" s="304"/>
      <c r="K117" s="305"/>
      <c r="L117" s="50"/>
      <c r="M117" s="63"/>
    </row>
    <row r="118" spans="1:13">
      <c r="A118" s="44">
        <f t="shared" ca="1" si="8"/>
        <v>0</v>
      </c>
      <c r="B118" s="44" t="b" cm="1">
        <f t="array" ref="B118">AND(分科號=E118,D118&gt;=分起日,D118&lt;=分訖日,IF(分專案="全部",TRUE,J118=分專案))</f>
        <v>0</v>
      </c>
      <c r="C118" s="45">
        <f t="shared" si="6"/>
        <v>0</v>
      </c>
      <c r="D118" s="44">
        <f t="shared" si="7"/>
        <v>0</v>
      </c>
      <c r="E118" s="217">
        <f t="shared" si="9"/>
        <v>0</v>
      </c>
      <c r="F118" s="284"/>
      <c r="G118" s="289"/>
      <c r="H118" s="304"/>
      <c r="I118" s="290"/>
      <c r="J118" s="304"/>
      <c r="K118" s="305"/>
      <c r="L118" s="50"/>
      <c r="M118" s="63"/>
    </row>
    <row r="119" spans="1:13">
      <c r="A119" s="44">
        <f t="shared" ca="1" si="8"/>
        <v>0</v>
      </c>
      <c r="B119" s="44" t="b" cm="1">
        <f t="array" ref="B119">AND(分科號=E119,D119&gt;=分起日,D119&lt;=分訖日,IF(分專案="全部",TRUE,J119=分專案))</f>
        <v>0</v>
      </c>
      <c r="C119" s="45">
        <f t="shared" si="6"/>
        <v>0</v>
      </c>
      <c r="D119" s="44">
        <f t="shared" si="7"/>
        <v>0</v>
      </c>
      <c r="E119" s="217">
        <f t="shared" si="9"/>
        <v>0</v>
      </c>
      <c r="F119" s="284"/>
      <c r="G119" s="289"/>
      <c r="H119" s="304"/>
      <c r="I119" s="290"/>
      <c r="J119" s="304"/>
      <c r="K119" s="305"/>
      <c r="L119" s="50"/>
      <c r="M119" s="63"/>
    </row>
    <row r="120" spans="1:13">
      <c r="A120" s="44">
        <f t="shared" ca="1" si="8"/>
        <v>0</v>
      </c>
      <c r="B120" s="44" t="b" cm="1">
        <f t="array" ref="B120">AND(分科號=E120,D120&gt;=分起日,D120&lt;=分訖日,IF(分專案="全部",TRUE,J120=分專案))</f>
        <v>0</v>
      </c>
      <c r="C120" s="45">
        <f t="shared" si="6"/>
        <v>0</v>
      </c>
      <c r="D120" s="44">
        <f t="shared" si="7"/>
        <v>0</v>
      </c>
      <c r="E120" s="217">
        <f t="shared" si="9"/>
        <v>0</v>
      </c>
      <c r="F120" s="284"/>
      <c r="G120" s="289"/>
      <c r="H120" s="304"/>
      <c r="I120" s="290"/>
      <c r="J120" s="304"/>
      <c r="K120" s="305"/>
      <c r="L120" s="50"/>
      <c r="M120" s="63"/>
    </row>
    <row r="121" spans="1:13">
      <c r="A121" s="44">
        <f t="shared" ca="1" si="8"/>
        <v>0</v>
      </c>
      <c r="B121" s="44" t="b" cm="1">
        <f t="array" ref="B121">AND(分科號=E121,D121&gt;=分起日,D121&lt;=分訖日,IF(分專案="全部",TRUE,J121=分專案))</f>
        <v>0</v>
      </c>
      <c r="C121" s="45">
        <f t="shared" si="6"/>
        <v>0</v>
      </c>
      <c r="D121" s="44">
        <f t="shared" si="7"/>
        <v>0</v>
      </c>
      <c r="E121" s="217">
        <f t="shared" si="9"/>
        <v>0</v>
      </c>
      <c r="F121" s="284"/>
      <c r="G121" s="289"/>
      <c r="H121" s="304"/>
      <c r="I121" s="290"/>
      <c r="J121" s="304"/>
      <c r="K121" s="305"/>
      <c r="L121" s="50"/>
      <c r="M121" s="63"/>
    </row>
    <row r="122" spans="1:13">
      <c r="A122" s="44">
        <f t="shared" ca="1" si="8"/>
        <v>0</v>
      </c>
      <c r="B122" s="44" t="b" cm="1">
        <f t="array" ref="B122">AND(分科號=E122,D122&gt;=分起日,D122&lt;=分訖日,IF(分專案="全部",TRUE,J122=分專案))</f>
        <v>0</v>
      </c>
      <c r="C122" s="45">
        <f t="shared" si="6"/>
        <v>0</v>
      </c>
      <c r="D122" s="44">
        <f t="shared" si="7"/>
        <v>0</v>
      </c>
      <c r="E122" s="217">
        <f t="shared" si="9"/>
        <v>0</v>
      </c>
      <c r="F122" s="284"/>
      <c r="G122" s="289"/>
      <c r="H122" s="304"/>
      <c r="I122" s="290"/>
      <c r="J122" s="304"/>
      <c r="K122" s="305"/>
      <c r="L122" s="50"/>
      <c r="M122" s="63"/>
    </row>
    <row r="123" spans="1:13">
      <c r="A123" s="44">
        <f t="shared" ca="1" si="8"/>
        <v>0</v>
      </c>
      <c r="B123" s="44" t="b" cm="1">
        <f t="array" ref="B123">AND(分科號=E123,D123&gt;=分起日,D123&lt;=分訖日,IF(分專案="全部",TRUE,J123=分專案))</f>
        <v>0</v>
      </c>
      <c r="C123" s="45">
        <f t="shared" si="6"/>
        <v>0</v>
      </c>
      <c r="D123" s="44">
        <f t="shared" si="7"/>
        <v>0</v>
      </c>
      <c r="E123" s="217">
        <f t="shared" si="9"/>
        <v>0</v>
      </c>
      <c r="F123" s="284"/>
      <c r="G123" s="289"/>
      <c r="H123" s="304"/>
      <c r="I123" s="290"/>
      <c r="J123" s="304"/>
      <c r="K123" s="305"/>
      <c r="L123" s="50"/>
      <c r="M123" s="63"/>
    </row>
    <row r="124" spans="1:13">
      <c r="A124" s="44">
        <f t="shared" ca="1" si="8"/>
        <v>0</v>
      </c>
      <c r="B124" s="44" t="b" cm="1">
        <f t="array" ref="B124">AND(分科號=E124,D124&gt;=分起日,D124&lt;=分訖日,IF(分專案="全部",TRUE,J124=分專案))</f>
        <v>0</v>
      </c>
      <c r="C124" s="45">
        <f t="shared" si="6"/>
        <v>0</v>
      </c>
      <c r="D124" s="44">
        <f t="shared" si="7"/>
        <v>0</v>
      </c>
      <c r="E124" s="217">
        <f t="shared" si="9"/>
        <v>0</v>
      </c>
      <c r="F124" s="284"/>
      <c r="G124" s="289"/>
      <c r="H124" s="304"/>
      <c r="I124" s="290"/>
      <c r="J124" s="304"/>
      <c r="K124" s="305"/>
      <c r="L124" s="50"/>
      <c r="M124" s="63"/>
    </row>
    <row r="125" spans="1:13">
      <c r="A125" s="44">
        <f t="shared" ca="1" si="8"/>
        <v>0</v>
      </c>
      <c r="B125" s="44" t="b" cm="1">
        <f t="array" ref="B125">AND(分科號=E125,D125&gt;=分起日,D125&lt;=分訖日,IF(分專案="全部",TRUE,J125=分專案))</f>
        <v>0</v>
      </c>
      <c r="C125" s="45">
        <f t="shared" si="6"/>
        <v>0</v>
      </c>
      <c r="D125" s="44">
        <f t="shared" si="7"/>
        <v>0</v>
      </c>
      <c r="E125" s="217">
        <f t="shared" si="9"/>
        <v>0</v>
      </c>
      <c r="F125" s="284"/>
      <c r="G125" s="289"/>
      <c r="H125" s="304"/>
      <c r="I125" s="290"/>
      <c r="J125" s="304"/>
      <c r="K125" s="305"/>
      <c r="L125" s="50"/>
      <c r="M125" s="63"/>
    </row>
    <row r="126" spans="1:13">
      <c r="A126" s="44">
        <f t="shared" ca="1" si="8"/>
        <v>0</v>
      </c>
      <c r="B126" s="44" t="b" cm="1">
        <f t="array" ref="B126">AND(分科號=E126,D126&gt;=分起日,D126&lt;=分訖日,IF(分專案="全部",TRUE,J126=分專案))</f>
        <v>0</v>
      </c>
      <c r="C126" s="45">
        <f t="shared" si="6"/>
        <v>0</v>
      </c>
      <c r="D126" s="44">
        <f t="shared" si="7"/>
        <v>0</v>
      </c>
      <c r="E126" s="217">
        <f t="shared" si="9"/>
        <v>0</v>
      </c>
      <c r="F126" s="284"/>
      <c r="G126" s="289"/>
      <c r="H126" s="304"/>
      <c r="I126" s="290"/>
      <c r="J126" s="304"/>
      <c r="K126" s="305"/>
      <c r="L126" s="50"/>
      <c r="M126" s="63"/>
    </row>
    <row r="127" spans="1:13">
      <c r="A127" s="44">
        <f t="shared" ca="1" si="8"/>
        <v>0</v>
      </c>
      <c r="B127" s="44" t="b" cm="1">
        <f t="array" ref="B127">AND(分科號=E127,D127&gt;=分起日,D127&lt;=分訖日,IF(分專案="全部",TRUE,J127=分專案))</f>
        <v>0</v>
      </c>
      <c r="C127" s="45">
        <f t="shared" si="6"/>
        <v>0</v>
      </c>
      <c r="D127" s="44">
        <f t="shared" si="7"/>
        <v>0</v>
      </c>
      <c r="E127" s="217">
        <f t="shared" si="9"/>
        <v>0</v>
      </c>
      <c r="F127" s="284"/>
      <c r="G127" s="289"/>
      <c r="H127" s="304"/>
      <c r="I127" s="290"/>
      <c r="J127" s="304"/>
      <c r="K127" s="305"/>
      <c r="L127" s="50"/>
      <c r="M127" s="63"/>
    </row>
    <row r="128" spans="1:13">
      <c r="A128" s="44">
        <f t="shared" ca="1" si="8"/>
        <v>0</v>
      </c>
      <c r="B128" s="44" t="b" cm="1">
        <f t="array" ref="B128">AND(分科號=E128,D128&gt;=分起日,D128&lt;=分訖日,IF(分專案="全部",TRUE,J128=分專案))</f>
        <v>0</v>
      </c>
      <c r="C128" s="45">
        <f t="shared" si="6"/>
        <v>0</v>
      </c>
      <c r="D128" s="44">
        <f t="shared" si="7"/>
        <v>0</v>
      </c>
      <c r="E128" s="217">
        <f t="shared" si="9"/>
        <v>0</v>
      </c>
      <c r="F128" s="284"/>
      <c r="G128" s="289"/>
      <c r="H128" s="304"/>
      <c r="I128" s="290"/>
      <c r="J128" s="304"/>
      <c r="K128" s="305"/>
      <c r="L128" s="50"/>
      <c r="M128" s="63"/>
    </row>
    <row r="129" spans="1:13">
      <c r="A129" s="44">
        <f t="shared" ca="1" si="8"/>
        <v>0</v>
      </c>
      <c r="B129" s="44" t="b" cm="1">
        <f t="array" ref="B129">AND(分科號=E129,D129&gt;=分起日,D129&lt;=分訖日,IF(分專案="全部",TRUE,J129=分專案))</f>
        <v>0</v>
      </c>
      <c r="C129" s="45">
        <f t="shared" si="6"/>
        <v>0</v>
      </c>
      <c r="D129" s="44">
        <f t="shared" si="7"/>
        <v>0</v>
      </c>
      <c r="E129" s="217">
        <f t="shared" si="9"/>
        <v>0</v>
      </c>
      <c r="F129" s="284"/>
      <c r="G129" s="289"/>
      <c r="H129" s="304"/>
      <c r="I129" s="290"/>
      <c r="J129" s="304"/>
      <c r="K129" s="305"/>
      <c r="L129" s="50"/>
      <c r="M129" s="63"/>
    </row>
    <row r="130" spans="1:13">
      <c r="A130" s="44">
        <f t="shared" ca="1" si="8"/>
        <v>0</v>
      </c>
      <c r="B130" s="44" t="b" cm="1">
        <f t="array" ref="B130">AND(分科號=E130,D130&gt;=分起日,D130&lt;=分訖日,IF(分專案="全部",TRUE,J130=分專案))</f>
        <v>0</v>
      </c>
      <c r="C130" s="45">
        <f t="shared" si="6"/>
        <v>0</v>
      </c>
      <c r="D130" s="44">
        <f t="shared" si="7"/>
        <v>0</v>
      </c>
      <c r="E130" s="217">
        <f t="shared" si="9"/>
        <v>0</v>
      </c>
      <c r="F130" s="284"/>
      <c r="G130" s="289"/>
      <c r="H130" s="304"/>
      <c r="I130" s="290"/>
      <c r="J130" s="304"/>
      <c r="K130" s="305"/>
      <c r="L130" s="50"/>
      <c r="M130" s="63"/>
    </row>
    <row r="131" spans="1:13">
      <c r="A131" s="44">
        <f t="shared" ca="1" si="8"/>
        <v>0</v>
      </c>
      <c r="B131" s="44" t="b" cm="1">
        <f t="array" ref="B131">AND(分科號=E131,D131&gt;=分起日,D131&lt;=分訖日,IF(分專案="全部",TRUE,J131=分專案))</f>
        <v>0</v>
      </c>
      <c r="C131" s="45">
        <f t="shared" si="6"/>
        <v>0</v>
      </c>
      <c r="D131" s="44">
        <f t="shared" si="7"/>
        <v>0</v>
      </c>
      <c r="E131" s="217">
        <f t="shared" si="9"/>
        <v>0</v>
      </c>
      <c r="F131" s="284"/>
      <c r="G131" s="289"/>
      <c r="H131" s="304"/>
      <c r="I131" s="290"/>
      <c r="J131" s="304"/>
      <c r="K131" s="305"/>
      <c r="L131" s="50"/>
      <c r="M131" s="63"/>
    </row>
    <row r="132" spans="1:13">
      <c r="A132" s="44">
        <f t="shared" ca="1" si="8"/>
        <v>0</v>
      </c>
      <c r="B132" s="44" t="b" cm="1">
        <f t="array" ref="B132">AND(分科號=E132,D132&gt;=分起日,D132&lt;=分訖日,IF(分專案="全部",TRUE,J132=分專案))</f>
        <v>0</v>
      </c>
      <c r="C132" s="45">
        <f t="shared" si="6"/>
        <v>0</v>
      </c>
      <c r="D132" s="44">
        <f t="shared" si="7"/>
        <v>0</v>
      </c>
      <c r="E132" s="217">
        <f t="shared" si="9"/>
        <v>0</v>
      </c>
      <c r="F132" s="284"/>
      <c r="G132" s="289"/>
      <c r="H132" s="304"/>
      <c r="I132" s="290"/>
      <c r="J132" s="304"/>
      <c r="K132" s="305"/>
      <c r="L132" s="50"/>
      <c r="M132" s="63"/>
    </row>
    <row r="133" spans="1:13">
      <c r="A133" s="44">
        <f t="shared" ca="1" si="8"/>
        <v>0</v>
      </c>
      <c r="B133" s="44" t="b" cm="1">
        <f t="array" ref="B133">AND(分科號=E133,D133&gt;=分起日,D133&lt;=分訖日,IF(分專案="全部",TRUE,J133=分專案))</f>
        <v>0</v>
      </c>
      <c r="C133" s="45">
        <f t="shared" si="6"/>
        <v>0</v>
      </c>
      <c r="D133" s="44">
        <f t="shared" si="7"/>
        <v>0</v>
      </c>
      <c r="E133" s="217">
        <f t="shared" si="9"/>
        <v>0</v>
      </c>
      <c r="F133" s="284"/>
      <c r="G133" s="289"/>
      <c r="H133" s="304"/>
      <c r="I133" s="290"/>
      <c r="J133" s="304"/>
      <c r="K133" s="305"/>
      <c r="L133" s="50"/>
      <c r="M133" s="63"/>
    </row>
    <row r="134" spans="1:13">
      <c r="A134" s="44">
        <f t="shared" ca="1" si="8"/>
        <v>0</v>
      </c>
      <c r="B134" s="44" t="b" cm="1">
        <f t="array" ref="B134">AND(分科號=E134,D134&gt;=分起日,D134&lt;=分訖日,IF(分專案="全部",TRUE,J134=分專案))</f>
        <v>0</v>
      </c>
      <c r="C134" s="45">
        <f t="shared" si="6"/>
        <v>0</v>
      </c>
      <c r="D134" s="44">
        <f t="shared" si="7"/>
        <v>0</v>
      </c>
      <c r="E134" s="217">
        <f t="shared" si="9"/>
        <v>0</v>
      </c>
      <c r="F134" s="284"/>
      <c r="G134" s="289"/>
      <c r="H134" s="304"/>
      <c r="I134" s="290"/>
      <c r="J134" s="304"/>
      <c r="K134" s="305"/>
      <c r="L134" s="50"/>
      <c r="M134" s="63"/>
    </row>
    <row r="135" spans="1:13">
      <c r="A135" s="44">
        <f t="shared" ca="1" si="8"/>
        <v>0</v>
      </c>
      <c r="B135" s="44" t="b" cm="1">
        <f t="array" ref="B135">AND(分科號=E135,D135&gt;=分起日,D135&lt;=分訖日,IF(分專案="全部",TRUE,J135=分專案))</f>
        <v>0</v>
      </c>
      <c r="C135" s="45">
        <f t="shared" ref="C135:C198" si="10">IF(F135&lt;&gt;"",F135,IF(E135&lt;&gt;0,INDEX(C:C,ROW()-1),0))</f>
        <v>0</v>
      </c>
      <c r="D135" s="44">
        <f t="shared" ref="D135:D198" si="11">IF(G135&lt;&gt;"",G135,IF(E135&lt;&gt;0,INDEX(D:D,ROW()-1),0))</f>
        <v>0</v>
      </c>
      <c r="E135" s="217">
        <f t="shared" si="9"/>
        <v>0</v>
      </c>
      <c r="F135" s="284"/>
      <c r="G135" s="289"/>
      <c r="H135" s="304"/>
      <c r="I135" s="290"/>
      <c r="J135" s="304"/>
      <c r="K135" s="305"/>
      <c r="L135" s="50"/>
      <c r="M135" s="63"/>
    </row>
    <row r="136" spans="1:13">
      <c r="A136" s="44">
        <f t="shared" ca="1" si="8"/>
        <v>0</v>
      </c>
      <c r="B136" s="44" t="b" cm="1">
        <f t="array" ref="B136">AND(分科號=E136,D136&gt;=分起日,D136&lt;=分訖日,IF(分專案="全部",TRUE,J136=分專案))</f>
        <v>0</v>
      </c>
      <c r="C136" s="45">
        <f t="shared" si="10"/>
        <v>0</v>
      </c>
      <c r="D136" s="44">
        <f t="shared" si="11"/>
        <v>0</v>
      </c>
      <c r="E136" s="217">
        <f t="shared" si="9"/>
        <v>0</v>
      </c>
      <c r="F136" s="284"/>
      <c r="G136" s="289"/>
      <c r="H136" s="304"/>
      <c r="I136" s="290"/>
      <c r="J136" s="304"/>
      <c r="K136" s="305"/>
      <c r="L136" s="50"/>
      <c r="M136" s="63"/>
    </row>
    <row r="137" spans="1:13">
      <c r="A137" s="44">
        <f t="shared" ref="A137:A200" ca="1" si="12">IF(B137,COUNTIF(OFFSET(B137,ROW()*-1+6,,ROW()-5),TRUE),0)</f>
        <v>0</v>
      </c>
      <c r="B137" s="44" t="b" cm="1">
        <f t="array" ref="B137">AND(分科號=E137,D137&gt;=分起日,D137&lt;=分訖日,IF(分專案="全部",TRUE,J137=分專案))</f>
        <v>0</v>
      </c>
      <c r="C137" s="45">
        <f t="shared" si="10"/>
        <v>0</v>
      </c>
      <c r="D137" s="44">
        <f t="shared" si="11"/>
        <v>0</v>
      </c>
      <c r="E137" s="217">
        <f t="shared" si="9"/>
        <v>0</v>
      </c>
      <c r="F137" s="284"/>
      <c r="G137" s="289"/>
      <c r="H137" s="304"/>
      <c r="I137" s="290"/>
      <c r="J137" s="304"/>
      <c r="K137" s="305"/>
      <c r="L137" s="50"/>
      <c r="M137" s="63"/>
    </row>
    <row r="138" spans="1:13">
      <c r="A138" s="44">
        <f t="shared" ca="1" si="12"/>
        <v>0</v>
      </c>
      <c r="B138" s="44" t="b" cm="1">
        <f t="array" ref="B138">AND(分科號=E138,D138&gt;=分起日,D138&lt;=分訖日,IF(分專案="全部",TRUE,J138=分專案))</f>
        <v>0</v>
      </c>
      <c r="C138" s="45">
        <f t="shared" si="10"/>
        <v>0</v>
      </c>
      <c r="D138" s="44">
        <f t="shared" si="11"/>
        <v>0</v>
      </c>
      <c r="E138" s="217">
        <f t="shared" ref="E138:E201" si="13">IF(I138&lt;&gt;"",VALUE(TRIM(LEFT(I138,6))),0)</f>
        <v>0</v>
      </c>
      <c r="F138" s="284"/>
      <c r="G138" s="289"/>
      <c r="H138" s="304"/>
      <c r="I138" s="290"/>
      <c r="J138" s="304"/>
      <c r="K138" s="305"/>
      <c r="L138" s="50"/>
      <c r="M138" s="63"/>
    </row>
    <row r="139" spans="1:13">
      <c r="A139" s="44">
        <f t="shared" ca="1" si="12"/>
        <v>0</v>
      </c>
      <c r="B139" s="44" t="b" cm="1">
        <f t="array" ref="B139">AND(分科號=E139,D139&gt;=分起日,D139&lt;=分訖日,IF(分專案="全部",TRUE,J139=分專案))</f>
        <v>0</v>
      </c>
      <c r="C139" s="45">
        <f t="shared" si="10"/>
        <v>0</v>
      </c>
      <c r="D139" s="44">
        <f t="shared" si="11"/>
        <v>0</v>
      </c>
      <c r="E139" s="217">
        <f t="shared" si="13"/>
        <v>0</v>
      </c>
      <c r="F139" s="284"/>
      <c r="G139" s="289"/>
      <c r="H139" s="304"/>
      <c r="I139" s="290"/>
      <c r="J139" s="304"/>
      <c r="K139" s="305"/>
      <c r="L139" s="50"/>
      <c r="M139" s="63"/>
    </row>
    <row r="140" spans="1:13">
      <c r="A140" s="44">
        <f t="shared" ca="1" si="12"/>
        <v>0</v>
      </c>
      <c r="B140" s="44" t="b" cm="1">
        <f t="array" ref="B140">AND(分科號=E140,D140&gt;=分起日,D140&lt;=分訖日,IF(分專案="全部",TRUE,J140=分專案))</f>
        <v>0</v>
      </c>
      <c r="C140" s="45">
        <f t="shared" si="10"/>
        <v>0</v>
      </c>
      <c r="D140" s="44">
        <f t="shared" si="11"/>
        <v>0</v>
      </c>
      <c r="E140" s="217">
        <f t="shared" si="13"/>
        <v>0</v>
      </c>
      <c r="F140" s="284"/>
      <c r="G140" s="289"/>
      <c r="H140" s="304"/>
      <c r="I140" s="290"/>
      <c r="J140" s="304"/>
      <c r="K140" s="305"/>
      <c r="L140" s="50"/>
      <c r="M140" s="63"/>
    </row>
    <row r="141" spans="1:13">
      <c r="A141" s="44">
        <f t="shared" ca="1" si="12"/>
        <v>0</v>
      </c>
      <c r="B141" s="44" t="b" cm="1">
        <f t="array" ref="B141">AND(分科號=E141,D141&gt;=分起日,D141&lt;=分訖日,IF(分專案="全部",TRUE,J141=分專案))</f>
        <v>0</v>
      </c>
      <c r="C141" s="45">
        <f t="shared" si="10"/>
        <v>0</v>
      </c>
      <c r="D141" s="44">
        <f t="shared" si="11"/>
        <v>0</v>
      </c>
      <c r="E141" s="217">
        <f t="shared" si="13"/>
        <v>0</v>
      </c>
      <c r="F141" s="284"/>
      <c r="G141" s="289"/>
      <c r="H141" s="304"/>
      <c r="I141" s="290"/>
      <c r="J141" s="304"/>
      <c r="K141" s="305"/>
      <c r="L141" s="50"/>
      <c r="M141" s="63"/>
    </row>
    <row r="142" spans="1:13">
      <c r="A142" s="44">
        <f t="shared" ca="1" si="12"/>
        <v>0</v>
      </c>
      <c r="B142" s="44" t="b" cm="1">
        <f t="array" ref="B142">AND(分科號=E142,D142&gt;=分起日,D142&lt;=分訖日,IF(分專案="全部",TRUE,J142=分專案))</f>
        <v>0</v>
      </c>
      <c r="C142" s="45">
        <f t="shared" si="10"/>
        <v>0</v>
      </c>
      <c r="D142" s="44">
        <f t="shared" si="11"/>
        <v>0</v>
      </c>
      <c r="E142" s="217">
        <f t="shared" si="13"/>
        <v>0</v>
      </c>
      <c r="F142" s="284"/>
      <c r="G142" s="289"/>
      <c r="H142" s="304"/>
      <c r="I142" s="290"/>
      <c r="J142" s="304"/>
      <c r="K142" s="305"/>
      <c r="L142" s="50"/>
      <c r="M142" s="63"/>
    </row>
    <row r="143" spans="1:13">
      <c r="A143" s="44">
        <f t="shared" ca="1" si="12"/>
        <v>0</v>
      </c>
      <c r="B143" s="44" t="b" cm="1">
        <f t="array" ref="B143">AND(分科號=E143,D143&gt;=分起日,D143&lt;=分訖日,IF(分專案="全部",TRUE,J143=分專案))</f>
        <v>0</v>
      </c>
      <c r="C143" s="45">
        <f t="shared" si="10"/>
        <v>0</v>
      </c>
      <c r="D143" s="44">
        <f t="shared" si="11"/>
        <v>0</v>
      </c>
      <c r="E143" s="217">
        <f t="shared" si="13"/>
        <v>0</v>
      </c>
      <c r="F143" s="284"/>
      <c r="G143" s="289"/>
      <c r="H143" s="304"/>
      <c r="I143" s="290"/>
      <c r="J143" s="304"/>
      <c r="K143" s="305"/>
      <c r="L143" s="50"/>
      <c r="M143" s="63"/>
    </row>
    <row r="144" spans="1:13">
      <c r="A144" s="44">
        <f t="shared" ca="1" si="12"/>
        <v>0</v>
      </c>
      <c r="B144" s="44" t="b" cm="1">
        <f t="array" ref="B144">AND(分科號=E144,D144&gt;=分起日,D144&lt;=分訖日,IF(分專案="全部",TRUE,J144=分專案))</f>
        <v>0</v>
      </c>
      <c r="C144" s="45">
        <f t="shared" si="10"/>
        <v>0</v>
      </c>
      <c r="D144" s="44">
        <f t="shared" si="11"/>
        <v>0</v>
      </c>
      <c r="E144" s="217">
        <f t="shared" si="13"/>
        <v>0</v>
      </c>
      <c r="F144" s="284"/>
      <c r="G144" s="289"/>
      <c r="H144" s="304"/>
      <c r="I144" s="290"/>
      <c r="J144" s="304"/>
      <c r="K144" s="305"/>
      <c r="L144" s="50"/>
      <c r="M144" s="63"/>
    </row>
    <row r="145" spans="1:13">
      <c r="A145" s="44">
        <f t="shared" ca="1" si="12"/>
        <v>0</v>
      </c>
      <c r="B145" s="44" t="b" cm="1">
        <f t="array" ref="B145">AND(分科號=E145,D145&gt;=分起日,D145&lt;=分訖日,IF(分專案="全部",TRUE,J145=分專案))</f>
        <v>0</v>
      </c>
      <c r="C145" s="45">
        <f t="shared" si="10"/>
        <v>0</v>
      </c>
      <c r="D145" s="44">
        <f t="shared" si="11"/>
        <v>0</v>
      </c>
      <c r="E145" s="217">
        <f t="shared" si="13"/>
        <v>0</v>
      </c>
      <c r="F145" s="284"/>
      <c r="G145" s="289"/>
      <c r="H145" s="304"/>
      <c r="I145" s="290"/>
      <c r="J145" s="304"/>
      <c r="K145" s="305"/>
      <c r="L145" s="50"/>
      <c r="M145" s="63"/>
    </row>
    <row r="146" spans="1:13">
      <c r="A146" s="44">
        <f t="shared" ca="1" si="12"/>
        <v>0</v>
      </c>
      <c r="B146" s="44" t="b" cm="1">
        <f t="array" ref="B146">AND(分科號=E146,D146&gt;=分起日,D146&lt;=分訖日,IF(分專案="全部",TRUE,J146=分專案))</f>
        <v>0</v>
      </c>
      <c r="C146" s="45">
        <f t="shared" si="10"/>
        <v>0</v>
      </c>
      <c r="D146" s="44">
        <f t="shared" si="11"/>
        <v>0</v>
      </c>
      <c r="E146" s="217">
        <f t="shared" si="13"/>
        <v>0</v>
      </c>
      <c r="F146" s="284"/>
      <c r="G146" s="289"/>
      <c r="H146" s="304"/>
      <c r="I146" s="290"/>
      <c r="J146" s="304"/>
      <c r="K146" s="305"/>
      <c r="L146" s="50"/>
      <c r="M146" s="63"/>
    </row>
    <row r="147" spans="1:13">
      <c r="A147" s="44">
        <f t="shared" ca="1" si="12"/>
        <v>0</v>
      </c>
      <c r="B147" s="44" t="b" cm="1">
        <f t="array" ref="B147">AND(分科號=E147,D147&gt;=分起日,D147&lt;=分訖日,IF(分專案="全部",TRUE,J147=分專案))</f>
        <v>0</v>
      </c>
      <c r="C147" s="45">
        <f t="shared" si="10"/>
        <v>0</v>
      </c>
      <c r="D147" s="44">
        <f t="shared" si="11"/>
        <v>0</v>
      </c>
      <c r="E147" s="217">
        <f t="shared" si="13"/>
        <v>0</v>
      </c>
      <c r="F147" s="284"/>
      <c r="G147" s="289"/>
      <c r="H147" s="304"/>
      <c r="I147" s="290"/>
      <c r="J147" s="304"/>
      <c r="K147" s="305"/>
      <c r="L147" s="50"/>
      <c r="M147" s="63"/>
    </row>
    <row r="148" spans="1:13">
      <c r="A148" s="44">
        <f t="shared" ca="1" si="12"/>
        <v>0</v>
      </c>
      <c r="B148" s="44" t="b" cm="1">
        <f t="array" ref="B148">AND(分科號=E148,D148&gt;=分起日,D148&lt;=分訖日,IF(分專案="全部",TRUE,J148=分專案))</f>
        <v>0</v>
      </c>
      <c r="C148" s="45">
        <f t="shared" si="10"/>
        <v>0</v>
      </c>
      <c r="D148" s="44">
        <f t="shared" si="11"/>
        <v>0</v>
      </c>
      <c r="E148" s="217">
        <f t="shared" si="13"/>
        <v>0</v>
      </c>
      <c r="F148" s="284"/>
      <c r="G148" s="289"/>
      <c r="H148" s="304"/>
      <c r="I148" s="290"/>
      <c r="J148" s="304"/>
      <c r="K148" s="305"/>
      <c r="L148" s="50"/>
      <c r="M148" s="63"/>
    </row>
    <row r="149" spans="1:13">
      <c r="A149" s="44">
        <f t="shared" ca="1" si="12"/>
        <v>0</v>
      </c>
      <c r="B149" s="44" t="b" cm="1">
        <f t="array" ref="B149">AND(分科號=E149,D149&gt;=分起日,D149&lt;=分訖日,IF(分專案="全部",TRUE,J149=分專案))</f>
        <v>0</v>
      </c>
      <c r="C149" s="45">
        <f t="shared" si="10"/>
        <v>0</v>
      </c>
      <c r="D149" s="44">
        <f t="shared" si="11"/>
        <v>0</v>
      </c>
      <c r="E149" s="217">
        <f t="shared" si="13"/>
        <v>0</v>
      </c>
      <c r="F149" s="284"/>
      <c r="G149" s="289"/>
      <c r="H149" s="304"/>
      <c r="I149" s="290"/>
      <c r="J149" s="304"/>
      <c r="K149" s="305"/>
      <c r="L149" s="50"/>
      <c r="M149" s="63"/>
    </row>
    <row r="150" spans="1:13">
      <c r="A150" s="44">
        <f t="shared" ca="1" si="12"/>
        <v>0</v>
      </c>
      <c r="B150" s="44" t="b" cm="1">
        <f t="array" ref="B150">AND(分科號=E150,D150&gt;=分起日,D150&lt;=分訖日,IF(分專案="全部",TRUE,J150=分專案))</f>
        <v>0</v>
      </c>
      <c r="C150" s="45">
        <f t="shared" si="10"/>
        <v>0</v>
      </c>
      <c r="D150" s="44">
        <f t="shared" si="11"/>
        <v>0</v>
      </c>
      <c r="E150" s="217">
        <f t="shared" si="13"/>
        <v>0</v>
      </c>
      <c r="F150" s="284"/>
      <c r="G150" s="289"/>
      <c r="H150" s="304"/>
      <c r="I150" s="290"/>
      <c r="J150" s="304"/>
      <c r="K150" s="305"/>
      <c r="L150" s="50"/>
      <c r="M150" s="63"/>
    </row>
    <row r="151" spans="1:13">
      <c r="A151" s="44">
        <f t="shared" ca="1" si="12"/>
        <v>0</v>
      </c>
      <c r="B151" s="44" t="b" cm="1">
        <f t="array" ref="B151">AND(分科號=E151,D151&gt;=分起日,D151&lt;=分訖日,IF(分專案="全部",TRUE,J151=分專案))</f>
        <v>0</v>
      </c>
      <c r="C151" s="45">
        <f t="shared" si="10"/>
        <v>0</v>
      </c>
      <c r="D151" s="44">
        <f t="shared" si="11"/>
        <v>0</v>
      </c>
      <c r="E151" s="217">
        <f t="shared" si="13"/>
        <v>0</v>
      </c>
      <c r="F151" s="284"/>
      <c r="G151" s="289"/>
      <c r="H151" s="304"/>
      <c r="I151" s="290"/>
      <c r="J151" s="304"/>
      <c r="K151" s="305"/>
      <c r="L151" s="50"/>
      <c r="M151" s="63"/>
    </row>
    <row r="152" spans="1:13">
      <c r="A152" s="44">
        <f t="shared" ca="1" si="12"/>
        <v>0</v>
      </c>
      <c r="B152" s="44" t="b" cm="1">
        <f t="array" ref="B152">AND(分科號=E152,D152&gt;=分起日,D152&lt;=分訖日,IF(分專案="全部",TRUE,J152=分專案))</f>
        <v>0</v>
      </c>
      <c r="C152" s="45">
        <f t="shared" si="10"/>
        <v>0</v>
      </c>
      <c r="D152" s="44">
        <f t="shared" si="11"/>
        <v>0</v>
      </c>
      <c r="E152" s="217">
        <f t="shared" si="13"/>
        <v>0</v>
      </c>
      <c r="F152" s="284"/>
      <c r="G152" s="289"/>
      <c r="H152" s="304"/>
      <c r="I152" s="290"/>
      <c r="J152" s="304"/>
      <c r="K152" s="305"/>
      <c r="L152" s="50"/>
      <c r="M152" s="63"/>
    </row>
    <row r="153" spans="1:13">
      <c r="A153" s="44">
        <f t="shared" ca="1" si="12"/>
        <v>0</v>
      </c>
      <c r="B153" s="44" t="b" cm="1">
        <f t="array" ref="B153">AND(分科號=E153,D153&gt;=分起日,D153&lt;=分訖日,IF(分專案="全部",TRUE,J153=分專案))</f>
        <v>0</v>
      </c>
      <c r="C153" s="45">
        <f t="shared" si="10"/>
        <v>0</v>
      </c>
      <c r="D153" s="44">
        <f t="shared" si="11"/>
        <v>0</v>
      </c>
      <c r="E153" s="217">
        <f t="shared" si="13"/>
        <v>0</v>
      </c>
      <c r="F153" s="284"/>
      <c r="G153" s="289"/>
      <c r="H153" s="304"/>
      <c r="I153" s="290"/>
      <c r="J153" s="304"/>
      <c r="K153" s="305"/>
      <c r="L153" s="50"/>
      <c r="M153" s="63"/>
    </row>
    <row r="154" spans="1:13">
      <c r="A154" s="44">
        <f t="shared" ca="1" si="12"/>
        <v>0</v>
      </c>
      <c r="B154" s="44" t="b" cm="1">
        <f t="array" ref="B154">AND(分科號=E154,D154&gt;=分起日,D154&lt;=分訖日,IF(分專案="全部",TRUE,J154=分專案))</f>
        <v>0</v>
      </c>
      <c r="C154" s="45">
        <f t="shared" si="10"/>
        <v>0</v>
      </c>
      <c r="D154" s="44">
        <f t="shared" si="11"/>
        <v>0</v>
      </c>
      <c r="E154" s="217">
        <f t="shared" si="13"/>
        <v>0</v>
      </c>
      <c r="F154" s="284"/>
      <c r="G154" s="289"/>
      <c r="H154" s="304"/>
      <c r="I154" s="290"/>
      <c r="J154" s="304"/>
      <c r="K154" s="305"/>
      <c r="L154" s="50"/>
      <c r="M154" s="63"/>
    </row>
    <row r="155" spans="1:13">
      <c r="A155" s="44">
        <f t="shared" ca="1" si="12"/>
        <v>0</v>
      </c>
      <c r="B155" s="44" t="b" cm="1">
        <f t="array" ref="B155">AND(分科號=E155,D155&gt;=分起日,D155&lt;=分訖日,IF(分專案="全部",TRUE,J155=分專案))</f>
        <v>0</v>
      </c>
      <c r="C155" s="45">
        <f t="shared" si="10"/>
        <v>0</v>
      </c>
      <c r="D155" s="44">
        <f t="shared" si="11"/>
        <v>0</v>
      </c>
      <c r="E155" s="217">
        <f t="shared" si="13"/>
        <v>0</v>
      </c>
      <c r="F155" s="284"/>
      <c r="G155" s="289"/>
      <c r="H155" s="304"/>
      <c r="I155" s="290"/>
      <c r="J155" s="304"/>
      <c r="K155" s="305"/>
      <c r="L155" s="50"/>
      <c r="M155" s="63"/>
    </row>
    <row r="156" spans="1:13">
      <c r="A156" s="44">
        <f t="shared" ca="1" si="12"/>
        <v>0</v>
      </c>
      <c r="B156" s="44" t="b" cm="1">
        <f t="array" ref="B156">AND(分科號=E156,D156&gt;=分起日,D156&lt;=分訖日,IF(分專案="全部",TRUE,J156=分專案))</f>
        <v>0</v>
      </c>
      <c r="C156" s="45">
        <f t="shared" si="10"/>
        <v>0</v>
      </c>
      <c r="D156" s="44">
        <f t="shared" si="11"/>
        <v>0</v>
      </c>
      <c r="E156" s="217">
        <f t="shared" si="13"/>
        <v>0</v>
      </c>
      <c r="F156" s="284"/>
      <c r="G156" s="289"/>
      <c r="H156" s="304"/>
      <c r="I156" s="290"/>
      <c r="J156" s="304"/>
      <c r="K156" s="305"/>
      <c r="L156" s="50"/>
      <c r="M156" s="63"/>
    </row>
    <row r="157" spans="1:13">
      <c r="A157" s="44">
        <f t="shared" ca="1" si="12"/>
        <v>0</v>
      </c>
      <c r="B157" s="44" t="b" cm="1">
        <f t="array" ref="B157">AND(分科號=E157,D157&gt;=分起日,D157&lt;=分訖日,IF(分專案="全部",TRUE,J157=分專案))</f>
        <v>0</v>
      </c>
      <c r="C157" s="45">
        <f t="shared" si="10"/>
        <v>0</v>
      </c>
      <c r="D157" s="44">
        <f t="shared" si="11"/>
        <v>0</v>
      </c>
      <c r="E157" s="217">
        <f t="shared" si="13"/>
        <v>0</v>
      </c>
      <c r="F157" s="284"/>
      <c r="G157" s="289"/>
      <c r="H157" s="304"/>
      <c r="I157" s="290"/>
      <c r="J157" s="304"/>
      <c r="K157" s="305"/>
      <c r="L157" s="50"/>
      <c r="M157" s="63"/>
    </row>
    <row r="158" spans="1:13">
      <c r="A158" s="44">
        <f t="shared" ca="1" si="12"/>
        <v>0</v>
      </c>
      <c r="B158" s="44" t="b" cm="1">
        <f t="array" ref="B158">AND(分科號=E158,D158&gt;=分起日,D158&lt;=分訖日,IF(分專案="全部",TRUE,J158=分專案))</f>
        <v>0</v>
      </c>
      <c r="C158" s="45">
        <f t="shared" si="10"/>
        <v>0</v>
      </c>
      <c r="D158" s="44">
        <f t="shared" si="11"/>
        <v>0</v>
      </c>
      <c r="E158" s="217">
        <f t="shared" si="13"/>
        <v>0</v>
      </c>
      <c r="F158" s="284"/>
      <c r="G158" s="289"/>
      <c r="H158" s="304"/>
      <c r="I158" s="290"/>
      <c r="J158" s="304"/>
      <c r="K158" s="305"/>
      <c r="L158" s="50"/>
      <c r="M158" s="63"/>
    </row>
    <row r="159" spans="1:13">
      <c r="A159" s="44">
        <f t="shared" ca="1" si="12"/>
        <v>0</v>
      </c>
      <c r="B159" s="44" t="b" cm="1">
        <f t="array" ref="B159">AND(分科號=E159,D159&gt;=分起日,D159&lt;=分訖日,IF(分專案="全部",TRUE,J159=分專案))</f>
        <v>0</v>
      </c>
      <c r="C159" s="45">
        <f t="shared" si="10"/>
        <v>0</v>
      </c>
      <c r="D159" s="44">
        <f t="shared" si="11"/>
        <v>0</v>
      </c>
      <c r="E159" s="217">
        <f t="shared" si="13"/>
        <v>0</v>
      </c>
      <c r="F159" s="284"/>
      <c r="G159" s="289"/>
      <c r="H159" s="304"/>
      <c r="I159" s="290"/>
      <c r="J159" s="304"/>
      <c r="K159" s="305"/>
      <c r="L159" s="50"/>
      <c r="M159" s="63"/>
    </row>
    <row r="160" spans="1:13">
      <c r="A160" s="44">
        <f t="shared" ca="1" si="12"/>
        <v>0</v>
      </c>
      <c r="B160" s="44" t="b" cm="1">
        <f t="array" ref="B160">AND(分科號=E160,D160&gt;=分起日,D160&lt;=分訖日,IF(分專案="全部",TRUE,J160=分專案))</f>
        <v>0</v>
      </c>
      <c r="C160" s="45">
        <f t="shared" si="10"/>
        <v>0</v>
      </c>
      <c r="D160" s="44">
        <f t="shared" si="11"/>
        <v>0</v>
      </c>
      <c r="E160" s="217">
        <f t="shared" si="13"/>
        <v>0</v>
      </c>
      <c r="F160" s="284"/>
      <c r="G160" s="289"/>
      <c r="H160" s="304"/>
      <c r="I160" s="290"/>
      <c r="J160" s="304"/>
      <c r="K160" s="305"/>
      <c r="L160" s="50"/>
      <c r="M160" s="63"/>
    </row>
    <row r="161" spans="1:13">
      <c r="A161" s="44">
        <f t="shared" ca="1" si="12"/>
        <v>0</v>
      </c>
      <c r="B161" s="44" t="b" cm="1">
        <f t="array" ref="B161">AND(分科號=E161,D161&gt;=分起日,D161&lt;=分訖日,IF(分專案="全部",TRUE,J161=分專案))</f>
        <v>0</v>
      </c>
      <c r="C161" s="45">
        <f t="shared" si="10"/>
        <v>0</v>
      </c>
      <c r="D161" s="44">
        <f t="shared" si="11"/>
        <v>0</v>
      </c>
      <c r="E161" s="217">
        <f t="shared" si="13"/>
        <v>0</v>
      </c>
      <c r="F161" s="284"/>
      <c r="G161" s="289"/>
      <c r="H161" s="304"/>
      <c r="I161" s="290"/>
      <c r="J161" s="304"/>
      <c r="K161" s="305"/>
      <c r="L161" s="50"/>
      <c r="M161" s="63"/>
    </row>
    <row r="162" spans="1:13">
      <c r="A162" s="44">
        <f t="shared" ca="1" si="12"/>
        <v>0</v>
      </c>
      <c r="B162" s="44" t="b" cm="1">
        <f t="array" ref="B162">AND(分科號=E162,D162&gt;=分起日,D162&lt;=分訖日,IF(分專案="全部",TRUE,J162=分專案))</f>
        <v>0</v>
      </c>
      <c r="C162" s="45">
        <f t="shared" si="10"/>
        <v>0</v>
      </c>
      <c r="D162" s="44">
        <f t="shared" si="11"/>
        <v>0</v>
      </c>
      <c r="E162" s="217">
        <f t="shared" si="13"/>
        <v>0</v>
      </c>
      <c r="F162" s="284"/>
      <c r="G162" s="289"/>
      <c r="H162" s="304"/>
      <c r="I162" s="290"/>
      <c r="J162" s="304"/>
      <c r="K162" s="305"/>
      <c r="L162" s="50"/>
      <c r="M162" s="63"/>
    </row>
    <row r="163" spans="1:13">
      <c r="A163" s="44">
        <f t="shared" ca="1" si="12"/>
        <v>0</v>
      </c>
      <c r="B163" s="44" t="b" cm="1">
        <f t="array" ref="B163">AND(分科號=E163,D163&gt;=分起日,D163&lt;=分訖日,IF(分專案="全部",TRUE,J163=分專案))</f>
        <v>0</v>
      </c>
      <c r="C163" s="45">
        <f t="shared" si="10"/>
        <v>0</v>
      </c>
      <c r="D163" s="44">
        <f t="shared" si="11"/>
        <v>0</v>
      </c>
      <c r="E163" s="217">
        <f t="shared" si="13"/>
        <v>0</v>
      </c>
      <c r="F163" s="284"/>
      <c r="G163" s="289"/>
      <c r="H163" s="304"/>
      <c r="I163" s="290"/>
      <c r="J163" s="304"/>
      <c r="K163" s="305"/>
      <c r="L163" s="50"/>
      <c r="M163" s="63"/>
    </row>
    <row r="164" spans="1:13">
      <c r="A164" s="44">
        <f t="shared" ca="1" si="12"/>
        <v>0</v>
      </c>
      <c r="B164" s="44" t="b" cm="1">
        <f t="array" ref="B164">AND(分科號=E164,D164&gt;=分起日,D164&lt;=分訖日,IF(分專案="全部",TRUE,J164=分專案))</f>
        <v>0</v>
      </c>
      <c r="C164" s="45">
        <f t="shared" si="10"/>
        <v>0</v>
      </c>
      <c r="D164" s="44">
        <f t="shared" si="11"/>
        <v>0</v>
      </c>
      <c r="E164" s="217">
        <f t="shared" si="13"/>
        <v>0</v>
      </c>
      <c r="F164" s="284"/>
      <c r="G164" s="289"/>
      <c r="H164" s="304"/>
      <c r="I164" s="290"/>
      <c r="J164" s="304"/>
      <c r="K164" s="305"/>
      <c r="L164" s="50"/>
      <c r="M164" s="63"/>
    </row>
    <row r="165" spans="1:13">
      <c r="A165" s="44">
        <f t="shared" ca="1" si="12"/>
        <v>0</v>
      </c>
      <c r="B165" s="44" t="b" cm="1">
        <f t="array" ref="B165">AND(分科號=E165,D165&gt;=分起日,D165&lt;=分訖日,IF(分專案="全部",TRUE,J165=分專案))</f>
        <v>0</v>
      </c>
      <c r="C165" s="45">
        <f t="shared" si="10"/>
        <v>0</v>
      </c>
      <c r="D165" s="44">
        <f t="shared" si="11"/>
        <v>0</v>
      </c>
      <c r="E165" s="217">
        <f t="shared" si="13"/>
        <v>0</v>
      </c>
      <c r="F165" s="284"/>
      <c r="G165" s="289"/>
      <c r="H165" s="304"/>
      <c r="I165" s="290"/>
      <c r="J165" s="304"/>
      <c r="K165" s="305"/>
      <c r="L165" s="50"/>
      <c r="M165" s="63"/>
    </row>
    <row r="166" spans="1:13">
      <c r="A166" s="44">
        <f t="shared" ca="1" si="12"/>
        <v>0</v>
      </c>
      <c r="B166" s="44" t="b" cm="1">
        <f t="array" ref="B166">AND(分科號=E166,D166&gt;=分起日,D166&lt;=分訖日,IF(分專案="全部",TRUE,J166=分專案))</f>
        <v>0</v>
      </c>
      <c r="C166" s="45">
        <f t="shared" si="10"/>
        <v>0</v>
      </c>
      <c r="D166" s="44">
        <f t="shared" si="11"/>
        <v>0</v>
      </c>
      <c r="E166" s="217">
        <f t="shared" si="13"/>
        <v>0</v>
      </c>
      <c r="F166" s="284"/>
      <c r="G166" s="289"/>
      <c r="H166" s="304"/>
      <c r="I166" s="290"/>
      <c r="J166" s="304"/>
      <c r="K166" s="305"/>
      <c r="L166" s="50"/>
      <c r="M166" s="63"/>
    </row>
    <row r="167" spans="1:13">
      <c r="A167" s="44">
        <f t="shared" ca="1" si="12"/>
        <v>0</v>
      </c>
      <c r="B167" s="44" t="b" cm="1">
        <f t="array" ref="B167">AND(分科號=E167,D167&gt;=分起日,D167&lt;=分訖日,IF(分專案="全部",TRUE,J167=分專案))</f>
        <v>0</v>
      </c>
      <c r="C167" s="45">
        <f t="shared" si="10"/>
        <v>0</v>
      </c>
      <c r="D167" s="44">
        <f t="shared" si="11"/>
        <v>0</v>
      </c>
      <c r="E167" s="217">
        <f t="shared" si="13"/>
        <v>0</v>
      </c>
      <c r="F167" s="284"/>
      <c r="G167" s="289"/>
      <c r="H167" s="304"/>
      <c r="I167" s="290"/>
      <c r="J167" s="304"/>
      <c r="K167" s="305"/>
      <c r="L167" s="50"/>
      <c r="M167" s="63"/>
    </row>
    <row r="168" spans="1:13">
      <c r="A168" s="44">
        <f t="shared" ca="1" si="12"/>
        <v>0</v>
      </c>
      <c r="B168" s="44" t="b" cm="1">
        <f t="array" ref="B168">AND(分科號=E168,D168&gt;=分起日,D168&lt;=分訖日,IF(分專案="全部",TRUE,J168=分專案))</f>
        <v>0</v>
      </c>
      <c r="C168" s="45">
        <f t="shared" si="10"/>
        <v>0</v>
      </c>
      <c r="D168" s="44">
        <f t="shared" si="11"/>
        <v>0</v>
      </c>
      <c r="E168" s="217">
        <f t="shared" si="13"/>
        <v>0</v>
      </c>
      <c r="F168" s="284"/>
      <c r="G168" s="289"/>
      <c r="H168" s="304"/>
      <c r="I168" s="290"/>
      <c r="J168" s="304"/>
      <c r="K168" s="305"/>
      <c r="L168" s="50"/>
      <c r="M168" s="63"/>
    </row>
    <row r="169" spans="1:13">
      <c r="A169" s="44">
        <f t="shared" ca="1" si="12"/>
        <v>0</v>
      </c>
      <c r="B169" s="44" t="b" cm="1">
        <f t="array" ref="B169">AND(分科號=E169,D169&gt;=分起日,D169&lt;=分訖日,IF(分專案="全部",TRUE,J169=分專案))</f>
        <v>0</v>
      </c>
      <c r="C169" s="45">
        <f t="shared" si="10"/>
        <v>0</v>
      </c>
      <c r="D169" s="44">
        <f t="shared" si="11"/>
        <v>0</v>
      </c>
      <c r="E169" s="217">
        <f t="shared" si="13"/>
        <v>0</v>
      </c>
      <c r="F169" s="284"/>
      <c r="G169" s="289"/>
      <c r="H169" s="304"/>
      <c r="I169" s="290"/>
      <c r="J169" s="304"/>
      <c r="K169" s="305"/>
      <c r="L169" s="50"/>
      <c r="M169" s="63"/>
    </row>
    <row r="170" spans="1:13">
      <c r="A170" s="44">
        <f t="shared" ca="1" si="12"/>
        <v>0</v>
      </c>
      <c r="B170" s="44" t="b" cm="1">
        <f t="array" ref="B170">AND(分科號=E170,D170&gt;=分起日,D170&lt;=分訖日,IF(分專案="全部",TRUE,J170=分專案))</f>
        <v>0</v>
      </c>
      <c r="C170" s="45">
        <f t="shared" si="10"/>
        <v>0</v>
      </c>
      <c r="D170" s="44">
        <f t="shared" si="11"/>
        <v>0</v>
      </c>
      <c r="E170" s="217">
        <f t="shared" si="13"/>
        <v>0</v>
      </c>
      <c r="F170" s="284"/>
      <c r="G170" s="289"/>
      <c r="H170" s="304"/>
      <c r="I170" s="290"/>
      <c r="J170" s="304"/>
      <c r="K170" s="305"/>
      <c r="L170" s="50"/>
      <c r="M170" s="63"/>
    </row>
    <row r="171" spans="1:13">
      <c r="A171" s="44">
        <f t="shared" ca="1" si="12"/>
        <v>0</v>
      </c>
      <c r="B171" s="44" t="b" cm="1">
        <f t="array" ref="B171">AND(分科號=E171,D171&gt;=分起日,D171&lt;=分訖日,IF(分專案="全部",TRUE,J171=分專案))</f>
        <v>0</v>
      </c>
      <c r="C171" s="45">
        <f t="shared" si="10"/>
        <v>0</v>
      </c>
      <c r="D171" s="44">
        <f t="shared" si="11"/>
        <v>0</v>
      </c>
      <c r="E171" s="217">
        <f t="shared" si="13"/>
        <v>0</v>
      </c>
      <c r="F171" s="284"/>
      <c r="G171" s="289"/>
      <c r="H171" s="304"/>
      <c r="I171" s="290"/>
      <c r="J171" s="304"/>
      <c r="K171" s="305"/>
      <c r="L171" s="50"/>
      <c r="M171" s="63"/>
    </row>
    <row r="172" spans="1:13">
      <c r="A172" s="44">
        <f t="shared" ca="1" si="12"/>
        <v>0</v>
      </c>
      <c r="B172" s="44" t="b" cm="1">
        <f t="array" ref="B172">AND(分科號=E172,D172&gt;=分起日,D172&lt;=分訖日,IF(分專案="全部",TRUE,J172=分專案))</f>
        <v>0</v>
      </c>
      <c r="C172" s="45">
        <f t="shared" si="10"/>
        <v>0</v>
      </c>
      <c r="D172" s="44">
        <f t="shared" si="11"/>
        <v>0</v>
      </c>
      <c r="E172" s="217">
        <f t="shared" si="13"/>
        <v>0</v>
      </c>
      <c r="F172" s="284"/>
      <c r="G172" s="289"/>
      <c r="H172" s="304"/>
      <c r="I172" s="290"/>
      <c r="J172" s="304"/>
      <c r="K172" s="305"/>
      <c r="L172" s="50"/>
      <c r="M172" s="63"/>
    </row>
    <row r="173" spans="1:13">
      <c r="A173" s="44">
        <f t="shared" ca="1" si="12"/>
        <v>0</v>
      </c>
      <c r="B173" s="44" t="b" cm="1">
        <f t="array" ref="B173">AND(分科號=E173,D173&gt;=分起日,D173&lt;=分訖日,IF(分專案="全部",TRUE,J173=分專案))</f>
        <v>0</v>
      </c>
      <c r="C173" s="45">
        <f t="shared" si="10"/>
        <v>0</v>
      </c>
      <c r="D173" s="44">
        <f t="shared" si="11"/>
        <v>0</v>
      </c>
      <c r="E173" s="217">
        <f t="shared" si="13"/>
        <v>0</v>
      </c>
      <c r="F173" s="284"/>
      <c r="G173" s="289"/>
      <c r="H173" s="304"/>
      <c r="I173" s="290"/>
      <c r="J173" s="304"/>
      <c r="K173" s="305"/>
      <c r="L173" s="50"/>
      <c r="M173" s="63"/>
    </row>
    <row r="174" spans="1:13">
      <c r="A174" s="44">
        <f t="shared" ca="1" si="12"/>
        <v>0</v>
      </c>
      <c r="B174" s="44" t="b" cm="1">
        <f t="array" ref="B174">AND(分科號=E174,D174&gt;=分起日,D174&lt;=分訖日,IF(分專案="全部",TRUE,J174=分專案))</f>
        <v>0</v>
      </c>
      <c r="C174" s="45">
        <f t="shared" si="10"/>
        <v>0</v>
      </c>
      <c r="D174" s="44">
        <f t="shared" si="11"/>
        <v>0</v>
      </c>
      <c r="E174" s="217">
        <f t="shared" si="13"/>
        <v>0</v>
      </c>
      <c r="F174" s="284"/>
      <c r="G174" s="289"/>
      <c r="H174" s="304"/>
      <c r="I174" s="290"/>
      <c r="J174" s="304"/>
      <c r="K174" s="305"/>
      <c r="L174" s="50"/>
      <c r="M174" s="63"/>
    </row>
    <row r="175" spans="1:13">
      <c r="A175" s="44">
        <f t="shared" ca="1" si="12"/>
        <v>0</v>
      </c>
      <c r="B175" s="44" t="b" cm="1">
        <f t="array" ref="B175">AND(分科號=E175,D175&gt;=分起日,D175&lt;=分訖日,IF(分專案="全部",TRUE,J175=分專案))</f>
        <v>0</v>
      </c>
      <c r="C175" s="45">
        <f t="shared" si="10"/>
        <v>0</v>
      </c>
      <c r="D175" s="44">
        <f t="shared" si="11"/>
        <v>0</v>
      </c>
      <c r="E175" s="217">
        <f t="shared" si="13"/>
        <v>0</v>
      </c>
      <c r="F175" s="284"/>
      <c r="G175" s="289"/>
      <c r="H175" s="304"/>
      <c r="I175" s="290"/>
      <c r="J175" s="304"/>
      <c r="K175" s="305"/>
      <c r="L175" s="50"/>
      <c r="M175" s="63"/>
    </row>
    <row r="176" spans="1:13">
      <c r="A176" s="44">
        <f t="shared" ca="1" si="12"/>
        <v>0</v>
      </c>
      <c r="B176" s="44" t="b" cm="1">
        <f t="array" ref="B176">AND(分科號=E176,D176&gt;=分起日,D176&lt;=分訖日,IF(分專案="全部",TRUE,J176=分專案))</f>
        <v>0</v>
      </c>
      <c r="C176" s="45">
        <f t="shared" si="10"/>
        <v>0</v>
      </c>
      <c r="D176" s="44">
        <f t="shared" si="11"/>
        <v>0</v>
      </c>
      <c r="E176" s="217">
        <f t="shared" si="13"/>
        <v>0</v>
      </c>
      <c r="F176" s="284"/>
      <c r="G176" s="289"/>
      <c r="H176" s="304"/>
      <c r="I176" s="290"/>
      <c r="J176" s="304"/>
      <c r="K176" s="305"/>
      <c r="L176" s="50"/>
      <c r="M176" s="63"/>
    </row>
    <row r="177" spans="1:13">
      <c r="A177" s="44">
        <f t="shared" ca="1" si="12"/>
        <v>0</v>
      </c>
      <c r="B177" s="44" t="b" cm="1">
        <f t="array" ref="B177">AND(分科號=E177,D177&gt;=分起日,D177&lt;=分訖日,IF(分專案="全部",TRUE,J177=分專案))</f>
        <v>0</v>
      </c>
      <c r="C177" s="45">
        <f t="shared" si="10"/>
        <v>0</v>
      </c>
      <c r="D177" s="44">
        <f t="shared" si="11"/>
        <v>0</v>
      </c>
      <c r="E177" s="217">
        <f t="shared" si="13"/>
        <v>0</v>
      </c>
      <c r="F177" s="284"/>
      <c r="G177" s="289"/>
      <c r="H177" s="304"/>
      <c r="I177" s="290"/>
      <c r="J177" s="304"/>
      <c r="K177" s="305"/>
      <c r="L177" s="50"/>
      <c r="M177" s="63"/>
    </row>
    <row r="178" spans="1:13">
      <c r="A178" s="44">
        <f t="shared" ca="1" si="12"/>
        <v>0</v>
      </c>
      <c r="B178" s="44" t="b" cm="1">
        <f t="array" ref="B178">AND(分科號=E178,D178&gt;=分起日,D178&lt;=分訖日,IF(分專案="全部",TRUE,J178=分專案))</f>
        <v>0</v>
      </c>
      <c r="C178" s="45">
        <f t="shared" si="10"/>
        <v>0</v>
      </c>
      <c r="D178" s="44">
        <f t="shared" si="11"/>
        <v>0</v>
      </c>
      <c r="E178" s="217">
        <f t="shared" si="13"/>
        <v>0</v>
      </c>
      <c r="F178" s="284"/>
      <c r="G178" s="289"/>
      <c r="H178" s="304"/>
      <c r="I178" s="290"/>
      <c r="J178" s="304"/>
      <c r="K178" s="305"/>
      <c r="L178" s="50"/>
      <c r="M178" s="63"/>
    </row>
    <row r="179" spans="1:13">
      <c r="A179" s="44">
        <f t="shared" ca="1" si="12"/>
        <v>0</v>
      </c>
      <c r="B179" s="44" t="b" cm="1">
        <f t="array" ref="B179">AND(分科號=E179,D179&gt;=分起日,D179&lt;=分訖日,IF(分專案="全部",TRUE,J179=分專案))</f>
        <v>0</v>
      </c>
      <c r="C179" s="45">
        <f t="shared" si="10"/>
        <v>0</v>
      </c>
      <c r="D179" s="44">
        <f t="shared" si="11"/>
        <v>0</v>
      </c>
      <c r="E179" s="217">
        <f t="shared" si="13"/>
        <v>0</v>
      </c>
      <c r="F179" s="284"/>
      <c r="G179" s="289"/>
      <c r="H179" s="304"/>
      <c r="I179" s="290"/>
      <c r="J179" s="304"/>
      <c r="K179" s="305"/>
      <c r="L179" s="50"/>
      <c r="M179" s="63"/>
    </row>
    <row r="180" spans="1:13">
      <c r="A180" s="44">
        <f t="shared" ca="1" si="12"/>
        <v>0</v>
      </c>
      <c r="B180" s="44" t="b" cm="1">
        <f t="array" ref="B180">AND(分科號=E180,D180&gt;=分起日,D180&lt;=分訖日,IF(分專案="全部",TRUE,J180=分專案))</f>
        <v>0</v>
      </c>
      <c r="C180" s="45">
        <f t="shared" si="10"/>
        <v>0</v>
      </c>
      <c r="D180" s="44">
        <f t="shared" si="11"/>
        <v>0</v>
      </c>
      <c r="E180" s="217">
        <f t="shared" si="13"/>
        <v>0</v>
      </c>
      <c r="F180" s="284"/>
      <c r="G180" s="289"/>
      <c r="H180" s="304"/>
      <c r="I180" s="290"/>
      <c r="J180" s="304"/>
      <c r="K180" s="305"/>
      <c r="L180" s="50"/>
      <c r="M180" s="63"/>
    </row>
    <row r="181" spans="1:13">
      <c r="A181" s="44">
        <f t="shared" ca="1" si="12"/>
        <v>0</v>
      </c>
      <c r="B181" s="44" t="b" cm="1">
        <f t="array" ref="B181">AND(分科號=E181,D181&gt;=分起日,D181&lt;=分訖日,IF(分專案="全部",TRUE,J181=分專案))</f>
        <v>0</v>
      </c>
      <c r="C181" s="45">
        <f t="shared" si="10"/>
        <v>0</v>
      </c>
      <c r="D181" s="44">
        <f t="shared" si="11"/>
        <v>0</v>
      </c>
      <c r="E181" s="217">
        <f t="shared" si="13"/>
        <v>0</v>
      </c>
      <c r="F181" s="284"/>
      <c r="G181" s="289"/>
      <c r="H181" s="304"/>
      <c r="I181" s="290"/>
      <c r="J181" s="304"/>
      <c r="K181" s="305"/>
      <c r="L181" s="50"/>
      <c r="M181" s="63"/>
    </row>
    <row r="182" spans="1:13">
      <c r="A182" s="44">
        <f t="shared" ca="1" si="12"/>
        <v>0</v>
      </c>
      <c r="B182" s="44" t="b" cm="1">
        <f t="array" ref="B182">AND(分科號=E182,D182&gt;=分起日,D182&lt;=分訖日,IF(分專案="全部",TRUE,J182=分專案))</f>
        <v>0</v>
      </c>
      <c r="C182" s="45">
        <f t="shared" si="10"/>
        <v>0</v>
      </c>
      <c r="D182" s="44">
        <f t="shared" si="11"/>
        <v>0</v>
      </c>
      <c r="E182" s="217">
        <f t="shared" si="13"/>
        <v>0</v>
      </c>
      <c r="F182" s="284"/>
      <c r="G182" s="289"/>
      <c r="H182" s="304"/>
      <c r="I182" s="290"/>
      <c r="J182" s="304"/>
      <c r="K182" s="305"/>
      <c r="L182" s="50"/>
      <c r="M182" s="63"/>
    </row>
    <row r="183" spans="1:13">
      <c r="A183" s="44">
        <f t="shared" ca="1" si="12"/>
        <v>0</v>
      </c>
      <c r="B183" s="44" t="b" cm="1">
        <f t="array" ref="B183">AND(分科號=E183,D183&gt;=分起日,D183&lt;=分訖日,IF(分專案="全部",TRUE,J183=分專案))</f>
        <v>0</v>
      </c>
      <c r="C183" s="45">
        <f t="shared" si="10"/>
        <v>0</v>
      </c>
      <c r="D183" s="44">
        <f t="shared" si="11"/>
        <v>0</v>
      </c>
      <c r="E183" s="217">
        <f t="shared" si="13"/>
        <v>0</v>
      </c>
      <c r="F183" s="284"/>
      <c r="G183" s="289"/>
      <c r="H183" s="304"/>
      <c r="I183" s="290"/>
      <c r="J183" s="304"/>
      <c r="K183" s="305"/>
      <c r="L183" s="50"/>
      <c r="M183" s="63"/>
    </row>
    <row r="184" spans="1:13">
      <c r="A184" s="44">
        <f t="shared" ca="1" si="12"/>
        <v>0</v>
      </c>
      <c r="B184" s="44" t="b" cm="1">
        <f t="array" ref="B184">AND(分科號=E184,D184&gt;=分起日,D184&lt;=分訖日,IF(分專案="全部",TRUE,J184=分專案))</f>
        <v>0</v>
      </c>
      <c r="C184" s="45">
        <f t="shared" si="10"/>
        <v>0</v>
      </c>
      <c r="D184" s="44">
        <f t="shared" si="11"/>
        <v>0</v>
      </c>
      <c r="E184" s="217">
        <f t="shared" si="13"/>
        <v>0</v>
      </c>
      <c r="F184" s="284"/>
      <c r="G184" s="289"/>
      <c r="H184" s="304"/>
      <c r="I184" s="290"/>
      <c r="J184" s="304"/>
      <c r="K184" s="305"/>
      <c r="L184" s="50"/>
      <c r="M184" s="63"/>
    </row>
    <row r="185" spans="1:13">
      <c r="A185" s="44">
        <f t="shared" ca="1" si="12"/>
        <v>0</v>
      </c>
      <c r="B185" s="44" t="b" cm="1">
        <f t="array" ref="B185">AND(分科號=E185,D185&gt;=分起日,D185&lt;=分訖日,IF(分專案="全部",TRUE,J185=分專案))</f>
        <v>0</v>
      </c>
      <c r="C185" s="45">
        <f t="shared" si="10"/>
        <v>0</v>
      </c>
      <c r="D185" s="44">
        <f t="shared" si="11"/>
        <v>0</v>
      </c>
      <c r="E185" s="217">
        <f t="shared" si="13"/>
        <v>0</v>
      </c>
      <c r="F185" s="284"/>
      <c r="G185" s="289"/>
      <c r="H185" s="304"/>
      <c r="I185" s="290"/>
      <c r="J185" s="304"/>
      <c r="K185" s="305"/>
      <c r="L185" s="50"/>
      <c r="M185" s="63"/>
    </row>
    <row r="186" spans="1:13">
      <c r="A186" s="44">
        <f t="shared" ca="1" si="12"/>
        <v>0</v>
      </c>
      <c r="B186" s="44" t="b" cm="1">
        <f t="array" ref="B186">AND(分科號=E186,D186&gt;=分起日,D186&lt;=分訖日,IF(分專案="全部",TRUE,J186=分專案))</f>
        <v>0</v>
      </c>
      <c r="C186" s="45">
        <f t="shared" si="10"/>
        <v>0</v>
      </c>
      <c r="D186" s="44">
        <f t="shared" si="11"/>
        <v>0</v>
      </c>
      <c r="E186" s="217">
        <f t="shared" si="13"/>
        <v>0</v>
      </c>
      <c r="F186" s="284"/>
      <c r="G186" s="289"/>
      <c r="H186" s="304"/>
      <c r="I186" s="290"/>
      <c r="J186" s="304"/>
      <c r="K186" s="305"/>
      <c r="L186" s="50"/>
      <c r="M186" s="63"/>
    </row>
    <row r="187" spans="1:13">
      <c r="A187" s="44">
        <f t="shared" ca="1" si="12"/>
        <v>0</v>
      </c>
      <c r="B187" s="44" t="b" cm="1">
        <f t="array" ref="B187">AND(分科號=E187,D187&gt;=分起日,D187&lt;=分訖日,IF(分專案="全部",TRUE,J187=分專案))</f>
        <v>0</v>
      </c>
      <c r="C187" s="45">
        <f t="shared" si="10"/>
        <v>0</v>
      </c>
      <c r="D187" s="44">
        <f t="shared" si="11"/>
        <v>0</v>
      </c>
      <c r="E187" s="217">
        <f t="shared" si="13"/>
        <v>0</v>
      </c>
      <c r="F187" s="284"/>
      <c r="G187" s="289"/>
      <c r="H187" s="304"/>
      <c r="I187" s="290"/>
      <c r="J187" s="304"/>
      <c r="K187" s="305"/>
      <c r="L187" s="50"/>
      <c r="M187" s="63"/>
    </row>
    <row r="188" spans="1:13">
      <c r="A188" s="44">
        <f t="shared" ca="1" si="12"/>
        <v>0</v>
      </c>
      <c r="B188" s="44" t="b" cm="1">
        <f t="array" ref="B188">AND(分科號=E188,D188&gt;=分起日,D188&lt;=分訖日,IF(分專案="全部",TRUE,J188=分專案))</f>
        <v>0</v>
      </c>
      <c r="C188" s="45">
        <f t="shared" si="10"/>
        <v>0</v>
      </c>
      <c r="D188" s="44">
        <f t="shared" si="11"/>
        <v>0</v>
      </c>
      <c r="E188" s="217">
        <f t="shared" si="13"/>
        <v>0</v>
      </c>
      <c r="F188" s="284"/>
      <c r="G188" s="289"/>
      <c r="H188" s="304"/>
      <c r="I188" s="290"/>
      <c r="J188" s="304"/>
      <c r="K188" s="305"/>
      <c r="L188" s="50"/>
      <c r="M188" s="63"/>
    </row>
    <row r="189" spans="1:13">
      <c r="A189" s="44">
        <f t="shared" ca="1" si="12"/>
        <v>0</v>
      </c>
      <c r="B189" s="44" t="b" cm="1">
        <f t="array" ref="B189">AND(分科號=E189,D189&gt;=分起日,D189&lt;=分訖日,IF(分專案="全部",TRUE,J189=分專案))</f>
        <v>0</v>
      </c>
      <c r="C189" s="45">
        <f t="shared" si="10"/>
        <v>0</v>
      </c>
      <c r="D189" s="44">
        <f t="shared" si="11"/>
        <v>0</v>
      </c>
      <c r="E189" s="217">
        <f t="shared" si="13"/>
        <v>0</v>
      </c>
      <c r="F189" s="284"/>
      <c r="G189" s="289"/>
      <c r="H189" s="304"/>
      <c r="I189" s="290"/>
      <c r="J189" s="304"/>
      <c r="K189" s="305"/>
      <c r="L189" s="50"/>
      <c r="M189" s="63"/>
    </row>
    <row r="190" spans="1:13">
      <c r="A190" s="44">
        <f t="shared" ca="1" si="12"/>
        <v>0</v>
      </c>
      <c r="B190" s="44" t="b" cm="1">
        <f t="array" ref="B190">AND(分科號=E190,D190&gt;=分起日,D190&lt;=分訖日,IF(分專案="全部",TRUE,J190=分專案))</f>
        <v>0</v>
      </c>
      <c r="C190" s="45">
        <f t="shared" si="10"/>
        <v>0</v>
      </c>
      <c r="D190" s="44">
        <f t="shared" si="11"/>
        <v>0</v>
      </c>
      <c r="E190" s="217">
        <f t="shared" si="13"/>
        <v>0</v>
      </c>
      <c r="F190" s="284"/>
      <c r="G190" s="289"/>
      <c r="H190" s="304"/>
      <c r="I190" s="290"/>
      <c r="J190" s="304"/>
      <c r="K190" s="305"/>
      <c r="L190" s="50"/>
      <c r="M190" s="63"/>
    </row>
    <row r="191" spans="1:13">
      <c r="A191" s="44">
        <f t="shared" ca="1" si="12"/>
        <v>0</v>
      </c>
      <c r="B191" s="44" t="b" cm="1">
        <f t="array" ref="B191">AND(分科號=E191,D191&gt;=分起日,D191&lt;=分訖日,IF(分專案="全部",TRUE,J191=分專案))</f>
        <v>0</v>
      </c>
      <c r="C191" s="45">
        <f t="shared" si="10"/>
        <v>0</v>
      </c>
      <c r="D191" s="44">
        <f t="shared" si="11"/>
        <v>0</v>
      </c>
      <c r="E191" s="217">
        <f t="shared" si="13"/>
        <v>0</v>
      </c>
      <c r="F191" s="284"/>
      <c r="G191" s="289"/>
      <c r="H191" s="304"/>
      <c r="I191" s="290"/>
      <c r="J191" s="304"/>
      <c r="K191" s="305"/>
      <c r="L191" s="50"/>
      <c r="M191" s="63"/>
    </row>
    <row r="192" spans="1:13">
      <c r="A192" s="44">
        <f t="shared" ca="1" si="12"/>
        <v>0</v>
      </c>
      <c r="B192" s="44" t="b" cm="1">
        <f t="array" ref="B192">AND(分科號=E192,D192&gt;=分起日,D192&lt;=分訖日,IF(分專案="全部",TRUE,J192=分專案))</f>
        <v>0</v>
      </c>
      <c r="C192" s="45">
        <f t="shared" si="10"/>
        <v>0</v>
      </c>
      <c r="D192" s="44">
        <f t="shared" si="11"/>
        <v>0</v>
      </c>
      <c r="E192" s="217">
        <f t="shared" si="13"/>
        <v>0</v>
      </c>
      <c r="F192" s="284"/>
      <c r="G192" s="289"/>
      <c r="H192" s="304"/>
      <c r="I192" s="290"/>
      <c r="J192" s="304"/>
      <c r="K192" s="305"/>
      <c r="L192" s="50"/>
      <c r="M192" s="63"/>
    </row>
    <row r="193" spans="1:13">
      <c r="A193" s="44">
        <f t="shared" ca="1" si="12"/>
        <v>0</v>
      </c>
      <c r="B193" s="44" t="b" cm="1">
        <f t="array" ref="B193">AND(分科號=E193,D193&gt;=分起日,D193&lt;=分訖日,IF(分專案="全部",TRUE,J193=分專案))</f>
        <v>0</v>
      </c>
      <c r="C193" s="45">
        <f t="shared" si="10"/>
        <v>0</v>
      </c>
      <c r="D193" s="44">
        <f t="shared" si="11"/>
        <v>0</v>
      </c>
      <c r="E193" s="217">
        <f t="shared" si="13"/>
        <v>0</v>
      </c>
      <c r="F193" s="284"/>
      <c r="G193" s="289"/>
      <c r="H193" s="304"/>
      <c r="I193" s="290"/>
      <c r="J193" s="304"/>
      <c r="K193" s="305"/>
      <c r="L193" s="50"/>
      <c r="M193" s="63"/>
    </row>
    <row r="194" spans="1:13">
      <c r="A194" s="44">
        <f t="shared" ca="1" si="12"/>
        <v>0</v>
      </c>
      <c r="B194" s="44" t="b" cm="1">
        <f t="array" ref="B194">AND(分科號=E194,D194&gt;=分起日,D194&lt;=分訖日,IF(分專案="全部",TRUE,J194=分專案))</f>
        <v>0</v>
      </c>
      <c r="C194" s="45">
        <f t="shared" si="10"/>
        <v>0</v>
      </c>
      <c r="D194" s="44">
        <f t="shared" si="11"/>
        <v>0</v>
      </c>
      <c r="E194" s="217">
        <f t="shared" si="13"/>
        <v>0</v>
      </c>
      <c r="F194" s="284"/>
      <c r="G194" s="289"/>
      <c r="H194" s="304"/>
      <c r="I194" s="290"/>
      <c r="J194" s="304"/>
      <c r="K194" s="305"/>
      <c r="L194" s="50"/>
      <c r="M194" s="63"/>
    </row>
    <row r="195" spans="1:13">
      <c r="A195" s="44">
        <f t="shared" ca="1" si="12"/>
        <v>0</v>
      </c>
      <c r="B195" s="44" t="b" cm="1">
        <f t="array" ref="B195">AND(分科號=E195,D195&gt;=分起日,D195&lt;=分訖日,IF(分專案="全部",TRUE,J195=分專案))</f>
        <v>0</v>
      </c>
      <c r="C195" s="45">
        <f t="shared" si="10"/>
        <v>0</v>
      </c>
      <c r="D195" s="44">
        <f t="shared" si="11"/>
        <v>0</v>
      </c>
      <c r="E195" s="217">
        <f t="shared" si="13"/>
        <v>0</v>
      </c>
      <c r="F195" s="284"/>
      <c r="G195" s="289"/>
      <c r="H195" s="304"/>
      <c r="I195" s="290"/>
      <c r="J195" s="304"/>
      <c r="K195" s="305"/>
      <c r="L195" s="50"/>
      <c r="M195" s="63"/>
    </row>
    <row r="196" spans="1:13">
      <c r="A196" s="44">
        <f t="shared" ca="1" si="12"/>
        <v>0</v>
      </c>
      <c r="B196" s="44" t="b" cm="1">
        <f t="array" ref="B196">AND(分科號=E196,D196&gt;=分起日,D196&lt;=分訖日,IF(分專案="全部",TRUE,J196=分專案))</f>
        <v>0</v>
      </c>
      <c r="C196" s="45">
        <f t="shared" si="10"/>
        <v>0</v>
      </c>
      <c r="D196" s="44">
        <f t="shared" si="11"/>
        <v>0</v>
      </c>
      <c r="E196" s="217">
        <f t="shared" si="13"/>
        <v>0</v>
      </c>
      <c r="F196" s="284"/>
      <c r="G196" s="289"/>
      <c r="H196" s="304"/>
      <c r="I196" s="290"/>
      <c r="J196" s="304"/>
      <c r="K196" s="305"/>
      <c r="L196" s="50"/>
      <c r="M196" s="63"/>
    </row>
    <row r="197" spans="1:13">
      <c r="A197" s="44">
        <f t="shared" ca="1" si="12"/>
        <v>0</v>
      </c>
      <c r="B197" s="44" t="b" cm="1">
        <f t="array" ref="B197">AND(分科號=E197,D197&gt;=分起日,D197&lt;=分訖日,IF(分專案="全部",TRUE,J197=分專案))</f>
        <v>0</v>
      </c>
      <c r="C197" s="45">
        <f t="shared" si="10"/>
        <v>0</v>
      </c>
      <c r="D197" s="44">
        <f t="shared" si="11"/>
        <v>0</v>
      </c>
      <c r="E197" s="217">
        <f t="shared" si="13"/>
        <v>0</v>
      </c>
      <c r="F197" s="284"/>
      <c r="G197" s="289"/>
      <c r="H197" s="304"/>
      <c r="I197" s="290"/>
      <c r="J197" s="304"/>
      <c r="K197" s="305"/>
      <c r="L197" s="50"/>
      <c r="M197" s="63"/>
    </row>
    <row r="198" spans="1:13">
      <c r="A198" s="44">
        <f t="shared" ca="1" si="12"/>
        <v>0</v>
      </c>
      <c r="B198" s="44" t="b" cm="1">
        <f t="array" ref="B198">AND(分科號=E198,D198&gt;=分起日,D198&lt;=分訖日,IF(分專案="全部",TRUE,J198=分專案))</f>
        <v>0</v>
      </c>
      <c r="C198" s="45">
        <f t="shared" si="10"/>
        <v>0</v>
      </c>
      <c r="D198" s="44">
        <f t="shared" si="11"/>
        <v>0</v>
      </c>
      <c r="E198" s="217">
        <f t="shared" si="13"/>
        <v>0</v>
      </c>
      <c r="F198" s="284"/>
      <c r="G198" s="289"/>
      <c r="H198" s="304"/>
      <c r="I198" s="290"/>
      <c r="J198" s="304"/>
      <c r="K198" s="305"/>
      <c r="L198" s="50"/>
      <c r="M198" s="63"/>
    </row>
    <row r="199" spans="1:13">
      <c r="A199" s="44">
        <f t="shared" ca="1" si="12"/>
        <v>0</v>
      </c>
      <c r="B199" s="44" t="b" cm="1">
        <f t="array" ref="B199">AND(分科號=E199,D199&gt;=分起日,D199&lt;=分訖日,IF(分專案="全部",TRUE,J199=分專案))</f>
        <v>0</v>
      </c>
      <c r="C199" s="45">
        <f t="shared" ref="C199:C262" si="14">IF(F199&lt;&gt;"",F199,IF(E199&lt;&gt;0,INDEX(C:C,ROW()-1),0))</f>
        <v>0</v>
      </c>
      <c r="D199" s="44">
        <f t="shared" ref="D199:D262" si="15">IF(G199&lt;&gt;"",G199,IF(E199&lt;&gt;0,INDEX(D:D,ROW()-1),0))</f>
        <v>0</v>
      </c>
      <c r="E199" s="217">
        <f t="shared" si="13"/>
        <v>0</v>
      </c>
      <c r="F199" s="284"/>
      <c r="G199" s="289"/>
      <c r="H199" s="304"/>
      <c r="I199" s="290"/>
      <c r="J199" s="304"/>
      <c r="K199" s="305"/>
      <c r="L199" s="50"/>
      <c r="M199" s="63"/>
    </row>
    <row r="200" spans="1:13">
      <c r="A200" s="44">
        <f t="shared" ca="1" si="12"/>
        <v>0</v>
      </c>
      <c r="B200" s="44" t="b" cm="1">
        <f t="array" ref="B200">AND(分科號=E200,D200&gt;=分起日,D200&lt;=分訖日,IF(分專案="全部",TRUE,J200=分專案))</f>
        <v>0</v>
      </c>
      <c r="C200" s="45">
        <f t="shared" si="14"/>
        <v>0</v>
      </c>
      <c r="D200" s="44">
        <f t="shared" si="15"/>
        <v>0</v>
      </c>
      <c r="E200" s="217">
        <f t="shared" si="13"/>
        <v>0</v>
      </c>
      <c r="F200" s="284"/>
      <c r="G200" s="289"/>
      <c r="H200" s="304"/>
      <c r="I200" s="290"/>
      <c r="J200" s="304"/>
      <c r="K200" s="305"/>
      <c r="L200" s="50"/>
      <c r="M200" s="63"/>
    </row>
    <row r="201" spans="1:13">
      <c r="A201" s="44">
        <f t="shared" ref="A201:A264" ca="1" si="16">IF(B201,COUNTIF(OFFSET(B201,ROW()*-1+6,,ROW()-5),TRUE),0)</f>
        <v>0</v>
      </c>
      <c r="B201" s="44" t="b" cm="1">
        <f t="array" ref="B201">AND(分科號=E201,D201&gt;=分起日,D201&lt;=分訖日,IF(分專案="全部",TRUE,J201=分專案))</f>
        <v>0</v>
      </c>
      <c r="C201" s="45">
        <f t="shared" si="14"/>
        <v>0</v>
      </c>
      <c r="D201" s="44">
        <f t="shared" si="15"/>
        <v>0</v>
      </c>
      <c r="E201" s="217">
        <f t="shared" si="13"/>
        <v>0</v>
      </c>
      <c r="F201" s="284"/>
      <c r="G201" s="289"/>
      <c r="H201" s="304"/>
      <c r="I201" s="290"/>
      <c r="J201" s="304"/>
      <c r="K201" s="305"/>
      <c r="L201" s="50"/>
      <c r="M201" s="63"/>
    </row>
    <row r="202" spans="1:13">
      <c r="A202" s="44">
        <f t="shared" ca="1" si="16"/>
        <v>0</v>
      </c>
      <c r="B202" s="44" t="b" cm="1">
        <f t="array" ref="B202">AND(分科號=E202,D202&gt;=分起日,D202&lt;=分訖日,IF(分專案="全部",TRUE,J202=分專案))</f>
        <v>0</v>
      </c>
      <c r="C202" s="45">
        <f t="shared" si="14"/>
        <v>0</v>
      </c>
      <c r="D202" s="44">
        <f t="shared" si="15"/>
        <v>0</v>
      </c>
      <c r="E202" s="217">
        <f t="shared" ref="E202:E265" si="17">IF(I202&lt;&gt;"",VALUE(TRIM(LEFT(I202,6))),0)</f>
        <v>0</v>
      </c>
      <c r="F202" s="284"/>
      <c r="G202" s="289"/>
      <c r="H202" s="304"/>
      <c r="I202" s="290"/>
      <c r="J202" s="304"/>
      <c r="K202" s="305"/>
      <c r="L202" s="50"/>
      <c r="M202" s="63"/>
    </row>
    <row r="203" spans="1:13">
      <c r="A203" s="44">
        <f t="shared" ca="1" si="16"/>
        <v>0</v>
      </c>
      <c r="B203" s="44" t="b" cm="1">
        <f t="array" ref="B203">AND(分科號=E203,D203&gt;=分起日,D203&lt;=分訖日,IF(分專案="全部",TRUE,J203=分專案))</f>
        <v>0</v>
      </c>
      <c r="C203" s="45">
        <f t="shared" si="14"/>
        <v>0</v>
      </c>
      <c r="D203" s="44">
        <f t="shared" si="15"/>
        <v>0</v>
      </c>
      <c r="E203" s="217">
        <f t="shared" si="17"/>
        <v>0</v>
      </c>
      <c r="F203" s="284"/>
      <c r="G203" s="289"/>
      <c r="H203" s="304"/>
      <c r="I203" s="290"/>
      <c r="J203" s="304"/>
      <c r="K203" s="305"/>
      <c r="L203" s="50"/>
      <c r="M203" s="63"/>
    </row>
    <row r="204" spans="1:13">
      <c r="A204" s="44">
        <f t="shared" ca="1" si="16"/>
        <v>0</v>
      </c>
      <c r="B204" s="44" t="b" cm="1">
        <f t="array" ref="B204">AND(分科號=E204,D204&gt;=分起日,D204&lt;=分訖日,IF(分專案="全部",TRUE,J204=分專案))</f>
        <v>0</v>
      </c>
      <c r="C204" s="45">
        <f t="shared" si="14"/>
        <v>0</v>
      </c>
      <c r="D204" s="44">
        <f t="shared" si="15"/>
        <v>0</v>
      </c>
      <c r="E204" s="217">
        <f t="shared" si="17"/>
        <v>0</v>
      </c>
      <c r="F204" s="284"/>
      <c r="G204" s="289"/>
      <c r="H204" s="304"/>
      <c r="I204" s="290"/>
      <c r="J204" s="304"/>
      <c r="K204" s="305"/>
      <c r="L204" s="50"/>
      <c r="M204" s="63"/>
    </row>
    <row r="205" spans="1:13">
      <c r="A205" s="44">
        <f t="shared" ca="1" si="16"/>
        <v>0</v>
      </c>
      <c r="B205" s="44" t="b" cm="1">
        <f t="array" ref="B205">AND(分科號=E205,D205&gt;=分起日,D205&lt;=分訖日,IF(分專案="全部",TRUE,J205=分專案))</f>
        <v>0</v>
      </c>
      <c r="C205" s="45">
        <f t="shared" si="14"/>
        <v>0</v>
      </c>
      <c r="D205" s="44">
        <f t="shared" si="15"/>
        <v>0</v>
      </c>
      <c r="E205" s="217">
        <f t="shared" si="17"/>
        <v>0</v>
      </c>
      <c r="F205" s="284"/>
      <c r="G205" s="289"/>
      <c r="H205" s="304"/>
      <c r="I205" s="290"/>
      <c r="J205" s="304"/>
      <c r="K205" s="305"/>
      <c r="L205" s="50"/>
      <c r="M205" s="63"/>
    </row>
    <row r="206" spans="1:13">
      <c r="A206" s="44">
        <f t="shared" ca="1" si="16"/>
        <v>0</v>
      </c>
      <c r="B206" s="44" t="b" cm="1">
        <f t="array" ref="B206">AND(分科號=E206,D206&gt;=分起日,D206&lt;=分訖日,IF(分專案="全部",TRUE,J206=分專案))</f>
        <v>0</v>
      </c>
      <c r="C206" s="45">
        <f t="shared" si="14"/>
        <v>0</v>
      </c>
      <c r="D206" s="44">
        <f t="shared" si="15"/>
        <v>0</v>
      </c>
      <c r="E206" s="217">
        <f t="shared" si="17"/>
        <v>0</v>
      </c>
      <c r="F206" s="284"/>
      <c r="G206" s="289"/>
      <c r="H206" s="304"/>
      <c r="I206" s="290"/>
      <c r="J206" s="304"/>
      <c r="K206" s="305"/>
      <c r="L206" s="50"/>
      <c r="M206" s="63"/>
    </row>
    <row r="207" spans="1:13">
      <c r="A207" s="44">
        <f t="shared" ca="1" si="16"/>
        <v>0</v>
      </c>
      <c r="B207" s="44" t="b" cm="1">
        <f t="array" ref="B207">AND(分科號=E207,D207&gt;=分起日,D207&lt;=分訖日,IF(分專案="全部",TRUE,J207=分專案))</f>
        <v>0</v>
      </c>
      <c r="C207" s="45">
        <f t="shared" si="14"/>
        <v>0</v>
      </c>
      <c r="D207" s="44">
        <f t="shared" si="15"/>
        <v>0</v>
      </c>
      <c r="E207" s="217">
        <f t="shared" si="17"/>
        <v>0</v>
      </c>
      <c r="F207" s="284"/>
      <c r="G207" s="289"/>
      <c r="H207" s="304"/>
      <c r="I207" s="290"/>
      <c r="J207" s="304"/>
      <c r="K207" s="305"/>
      <c r="L207" s="50"/>
      <c r="M207" s="63"/>
    </row>
    <row r="208" spans="1:13">
      <c r="A208" s="44">
        <f t="shared" ca="1" si="16"/>
        <v>0</v>
      </c>
      <c r="B208" s="44" t="b" cm="1">
        <f t="array" ref="B208">AND(分科號=E208,D208&gt;=分起日,D208&lt;=分訖日,IF(分專案="全部",TRUE,J208=分專案))</f>
        <v>0</v>
      </c>
      <c r="C208" s="45">
        <f t="shared" si="14"/>
        <v>0</v>
      </c>
      <c r="D208" s="44">
        <f t="shared" si="15"/>
        <v>0</v>
      </c>
      <c r="E208" s="217">
        <f t="shared" si="17"/>
        <v>0</v>
      </c>
      <c r="F208" s="284"/>
      <c r="G208" s="289"/>
      <c r="H208" s="304"/>
      <c r="I208" s="290"/>
      <c r="J208" s="304"/>
      <c r="K208" s="305"/>
      <c r="L208" s="50"/>
      <c r="M208" s="63"/>
    </row>
    <row r="209" spans="1:13">
      <c r="A209" s="44">
        <f t="shared" ca="1" si="16"/>
        <v>0</v>
      </c>
      <c r="B209" s="44" t="b" cm="1">
        <f t="array" ref="B209">AND(分科號=E209,D209&gt;=分起日,D209&lt;=分訖日,IF(分專案="全部",TRUE,J209=分專案))</f>
        <v>0</v>
      </c>
      <c r="C209" s="45">
        <f t="shared" si="14"/>
        <v>0</v>
      </c>
      <c r="D209" s="44">
        <f t="shared" si="15"/>
        <v>0</v>
      </c>
      <c r="E209" s="217">
        <f t="shared" si="17"/>
        <v>0</v>
      </c>
      <c r="F209" s="284"/>
      <c r="G209" s="289"/>
      <c r="H209" s="304"/>
      <c r="I209" s="290"/>
      <c r="J209" s="304"/>
      <c r="K209" s="305"/>
      <c r="L209" s="50"/>
      <c r="M209" s="63"/>
    </row>
    <row r="210" spans="1:13">
      <c r="A210" s="44">
        <f t="shared" ca="1" si="16"/>
        <v>0</v>
      </c>
      <c r="B210" s="44" t="b" cm="1">
        <f t="array" ref="B210">AND(分科號=E210,D210&gt;=分起日,D210&lt;=分訖日,IF(分專案="全部",TRUE,J210=分專案))</f>
        <v>0</v>
      </c>
      <c r="C210" s="45">
        <f t="shared" si="14"/>
        <v>0</v>
      </c>
      <c r="D210" s="44">
        <f t="shared" si="15"/>
        <v>0</v>
      </c>
      <c r="E210" s="217">
        <f t="shared" si="17"/>
        <v>0</v>
      </c>
      <c r="F210" s="284"/>
      <c r="G210" s="289"/>
      <c r="H210" s="304"/>
      <c r="I210" s="290"/>
      <c r="J210" s="304"/>
      <c r="K210" s="305"/>
      <c r="L210" s="50"/>
      <c r="M210" s="63"/>
    </row>
    <row r="211" spans="1:13">
      <c r="A211" s="44">
        <f t="shared" ca="1" si="16"/>
        <v>0</v>
      </c>
      <c r="B211" s="44" t="b" cm="1">
        <f t="array" ref="B211">AND(分科號=E211,D211&gt;=分起日,D211&lt;=分訖日,IF(分專案="全部",TRUE,J211=分專案))</f>
        <v>0</v>
      </c>
      <c r="C211" s="45">
        <f t="shared" si="14"/>
        <v>0</v>
      </c>
      <c r="D211" s="44">
        <f t="shared" si="15"/>
        <v>0</v>
      </c>
      <c r="E211" s="217">
        <f t="shared" si="17"/>
        <v>0</v>
      </c>
      <c r="F211" s="284"/>
      <c r="G211" s="289"/>
      <c r="H211" s="304"/>
      <c r="I211" s="290"/>
      <c r="J211" s="304"/>
      <c r="K211" s="305"/>
      <c r="L211" s="50"/>
      <c r="M211" s="63"/>
    </row>
    <row r="212" spans="1:13">
      <c r="A212" s="44">
        <f t="shared" ca="1" si="16"/>
        <v>0</v>
      </c>
      <c r="B212" s="44" t="b" cm="1">
        <f t="array" ref="B212">AND(分科號=E212,D212&gt;=分起日,D212&lt;=分訖日,IF(分專案="全部",TRUE,J212=分專案))</f>
        <v>0</v>
      </c>
      <c r="C212" s="45">
        <f t="shared" si="14"/>
        <v>0</v>
      </c>
      <c r="D212" s="44">
        <f t="shared" si="15"/>
        <v>0</v>
      </c>
      <c r="E212" s="217">
        <f t="shared" si="17"/>
        <v>0</v>
      </c>
      <c r="F212" s="284"/>
      <c r="G212" s="289"/>
      <c r="H212" s="304"/>
      <c r="I212" s="290"/>
      <c r="J212" s="304"/>
      <c r="K212" s="305"/>
      <c r="L212" s="50"/>
      <c r="M212" s="63"/>
    </row>
    <row r="213" spans="1:13">
      <c r="A213" s="44">
        <f t="shared" ca="1" si="16"/>
        <v>0</v>
      </c>
      <c r="B213" s="44" t="b" cm="1">
        <f t="array" ref="B213">AND(分科號=E213,D213&gt;=分起日,D213&lt;=分訖日,IF(分專案="全部",TRUE,J213=分專案))</f>
        <v>0</v>
      </c>
      <c r="C213" s="45">
        <f t="shared" si="14"/>
        <v>0</v>
      </c>
      <c r="D213" s="44">
        <f t="shared" si="15"/>
        <v>0</v>
      </c>
      <c r="E213" s="217">
        <f t="shared" si="17"/>
        <v>0</v>
      </c>
      <c r="F213" s="284"/>
      <c r="G213" s="289"/>
      <c r="H213" s="304"/>
      <c r="I213" s="290"/>
      <c r="J213" s="304"/>
      <c r="K213" s="305"/>
      <c r="L213" s="50"/>
      <c r="M213" s="63"/>
    </row>
    <row r="214" spans="1:13">
      <c r="A214" s="44">
        <f t="shared" ca="1" si="16"/>
        <v>0</v>
      </c>
      <c r="B214" s="44" t="b" cm="1">
        <f t="array" ref="B214">AND(分科號=E214,D214&gt;=分起日,D214&lt;=分訖日,IF(分專案="全部",TRUE,J214=分專案))</f>
        <v>0</v>
      </c>
      <c r="C214" s="45">
        <f t="shared" si="14"/>
        <v>0</v>
      </c>
      <c r="D214" s="44">
        <f t="shared" si="15"/>
        <v>0</v>
      </c>
      <c r="E214" s="217">
        <f t="shared" si="17"/>
        <v>0</v>
      </c>
      <c r="F214" s="284"/>
      <c r="G214" s="289"/>
      <c r="H214" s="304"/>
      <c r="I214" s="290"/>
      <c r="J214" s="304"/>
      <c r="K214" s="305"/>
      <c r="L214" s="50"/>
      <c r="M214" s="63"/>
    </row>
    <row r="215" spans="1:13">
      <c r="A215" s="44">
        <f t="shared" ca="1" si="16"/>
        <v>0</v>
      </c>
      <c r="B215" s="44" t="b" cm="1">
        <f t="array" ref="B215">AND(分科號=E215,D215&gt;=分起日,D215&lt;=分訖日,IF(分專案="全部",TRUE,J215=分專案))</f>
        <v>0</v>
      </c>
      <c r="C215" s="45">
        <f t="shared" si="14"/>
        <v>0</v>
      </c>
      <c r="D215" s="44">
        <f t="shared" si="15"/>
        <v>0</v>
      </c>
      <c r="E215" s="217">
        <f t="shared" si="17"/>
        <v>0</v>
      </c>
      <c r="F215" s="284"/>
      <c r="G215" s="289"/>
      <c r="H215" s="304"/>
      <c r="I215" s="290"/>
      <c r="J215" s="304"/>
      <c r="K215" s="305"/>
      <c r="L215" s="50"/>
      <c r="M215" s="63"/>
    </row>
    <row r="216" spans="1:13">
      <c r="A216" s="44">
        <f t="shared" ca="1" si="16"/>
        <v>0</v>
      </c>
      <c r="B216" s="44" t="b" cm="1">
        <f t="array" ref="B216">AND(分科號=E216,D216&gt;=分起日,D216&lt;=分訖日,IF(分專案="全部",TRUE,J216=分專案))</f>
        <v>0</v>
      </c>
      <c r="C216" s="45">
        <f t="shared" si="14"/>
        <v>0</v>
      </c>
      <c r="D216" s="44">
        <f t="shared" si="15"/>
        <v>0</v>
      </c>
      <c r="E216" s="217">
        <f t="shared" si="17"/>
        <v>0</v>
      </c>
      <c r="F216" s="284"/>
      <c r="G216" s="289"/>
      <c r="H216" s="304"/>
      <c r="I216" s="290"/>
      <c r="J216" s="304"/>
      <c r="K216" s="305"/>
      <c r="L216" s="50"/>
      <c r="M216" s="63"/>
    </row>
    <row r="217" spans="1:13">
      <c r="A217" s="44">
        <f t="shared" ca="1" si="16"/>
        <v>0</v>
      </c>
      <c r="B217" s="44" t="b" cm="1">
        <f t="array" ref="B217">AND(分科號=E217,D217&gt;=分起日,D217&lt;=分訖日,IF(分專案="全部",TRUE,J217=分專案))</f>
        <v>0</v>
      </c>
      <c r="C217" s="45">
        <f t="shared" si="14"/>
        <v>0</v>
      </c>
      <c r="D217" s="44">
        <f t="shared" si="15"/>
        <v>0</v>
      </c>
      <c r="E217" s="217">
        <f t="shared" si="17"/>
        <v>0</v>
      </c>
      <c r="F217" s="284"/>
      <c r="G217" s="289"/>
      <c r="H217" s="304"/>
      <c r="I217" s="290"/>
      <c r="J217" s="304"/>
      <c r="K217" s="305"/>
      <c r="L217" s="50"/>
      <c r="M217" s="63"/>
    </row>
    <row r="218" spans="1:13">
      <c r="A218" s="44">
        <f t="shared" ca="1" si="16"/>
        <v>0</v>
      </c>
      <c r="B218" s="44" t="b" cm="1">
        <f t="array" ref="B218">AND(分科號=E218,D218&gt;=分起日,D218&lt;=分訖日,IF(分專案="全部",TRUE,J218=分專案))</f>
        <v>0</v>
      </c>
      <c r="C218" s="45">
        <f t="shared" si="14"/>
        <v>0</v>
      </c>
      <c r="D218" s="44">
        <f t="shared" si="15"/>
        <v>0</v>
      </c>
      <c r="E218" s="217">
        <f t="shared" si="17"/>
        <v>0</v>
      </c>
      <c r="F218" s="284"/>
      <c r="G218" s="289"/>
      <c r="H218" s="304"/>
      <c r="I218" s="290"/>
      <c r="J218" s="304"/>
      <c r="K218" s="305"/>
      <c r="L218" s="50"/>
      <c r="M218" s="63"/>
    </row>
    <row r="219" spans="1:13">
      <c r="A219" s="44">
        <f t="shared" ca="1" si="16"/>
        <v>0</v>
      </c>
      <c r="B219" s="44" t="b" cm="1">
        <f t="array" ref="B219">AND(分科號=E219,D219&gt;=分起日,D219&lt;=分訖日,IF(分專案="全部",TRUE,J219=分專案))</f>
        <v>0</v>
      </c>
      <c r="C219" s="45">
        <f t="shared" si="14"/>
        <v>0</v>
      </c>
      <c r="D219" s="44">
        <f t="shared" si="15"/>
        <v>0</v>
      </c>
      <c r="E219" s="217">
        <f t="shared" si="17"/>
        <v>0</v>
      </c>
      <c r="F219" s="284"/>
      <c r="G219" s="289"/>
      <c r="H219" s="304"/>
      <c r="I219" s="290"/>
      <c r="J219" s="304"/>
      <c r="K219" s="305"/>
      <c r="L219" s="50"/>
      <c r="M219" s="63"/>
    </row>
    <row r="220" spans="1:13">
      <c r="A220" s="44">
        <f t="shared" ca="1" si="16"/>
        <v>0</v>
      </c>
      <c r="B220" s="44" t="b" cm="1">
        <f t="array" ref="B220">AND(分科號=E220,D220&gt;=分起日,D220&lt;=分訖日,IF(分專案="全部",TRUE,J220=分專案))</f>
        <v>0</v>
      </c>
      <c r="C220" s="45">
        <f t="shared" si="14"/>
        <v>0</v>
      </c>
      <c r="D220" s="44">
        <f t="shared" si="15"/>
        <v>0</v>
      </c>
      <c r="E220" s="217">
        <f t="shared" si="17"/>
        <v>0</v>
      </c>
      <c r="F220" s="284"/>
      <c r="G220" s="289"/>
      <c r="H220" s="304"/>
      <c r="I220" s="290"/>
      <c r="J220" s="304"/>
      <c r="K220" s="305"/>
      <c r="L220" s="50"/>
      <c r="M220" s="63"/>
    </row>
    <row r="221" spans="1:13">
      <c r="A221" s="44">
        <f t="shared" ca="1" si="16"/>
        <v>0</v>
      </c>
      <c r="B221" s="44" t="b" cm="1">
        <f t="array" ref="B221">AND(分科號=E221,D221&gt;=分起日,D221&lt;=分訖日,IF(分專案="全部",TRUE,J221=分專案))</f>
        <v>0</v>
      </c>
      <c r="C221" s="45">
        <f t="shared" si="14"/>
        <v>0</v>
      </c>
      <c r="D221" s="44">
        <f t="shared" si="15"/>
        <v>0</v>
      </c>
      <c r="E221" s="217">
        <f t="shared" si="17"/>
        <v>0</v>
      </c>
      <c r="F221" s="284"/>
      <c r="G221" s="289"/>
      <c r="H221" s="304"/>
      <c r="I221" s="290"/>
      <c r="J221" s="304"/>
      <c r="K221" s="305"/>
      <c r="L221" s="50"/>
      <c r="M221" s="63"/>
    </row>
    <row r="222" spans="1:13">
      <c r="A222" s="44">
        <f t="shared" ca="1" si="16"/>
        <v>0</v>
      </c>
      <c r="B222" s="44" t="b" cm="1">
        <f t="array" ref="B222">AND(分科號=E222,D222&gt;=分起日,D222&lt;=分訖日,IF(分專案="全部",TRUE,J222=分專案))</f>
        <v>0</v>
      </c>
      <c r="C222" s="45">
        <f t="shared" si="14"/>
        <v>0</v>
      </c>
      <c r="D222" s="44">
        <f t="shared" si="15"/>
        <v>0</v>
      </c>
      <c r="E222" s="217">
        <f t="shared" si="17"/>
        <v>0</v>
      </c>
      <c r="F222" s="284"/>
      <c r="G222" s="289"/>
      <c r="H222" s="304"/>
      <c r="I222" s="290"/>
      <c r="J222" s="304"/>
      <c r="K222" s="305"/>
      <c r="L222" s="50"/>
      <c r="M222" s="63"/>
    </row>
    <row r="223" spans="1:13">
      <c r="A223" s="44">
        <f t="shared" ca="1" si="16"/>
        <v>0</v>
      </c>
      <c r="B223" s="44" t="b" cm="1">
        <f t="array" ref="B223">AND(分科號=E223,D223&gt;=分起日,D223&lt;=分訖日,IF(分專案="全部",TRUE,J223=分專案))</f>
        <v>0</v>
      </c>
      <c r="C223" s="45">
        <f t="shared" si="14"/>
        <v>0</v>
      </c>
      <c r="D223" s="44">
        <f t="shared" si="15"/>
        <v>0</v>
      </c>
      <c r="E223" s="217">
        <f t="shared" si="17"/>
        <v>0</v>
      </c>
      <c r="F223" s="284"/>
      <c r="G223" s="289"/>
      <c r="H223" s="304"/>
      <c r="I223" s="290"/>
      <c r="J223" s="304"/>
      <c r="K223" s="305"/>
      <c r="L223" s="50"/>
      <c r="M223" s="63"/>
    </row>
    <row r="224" spans="1:13">
      <c r="A224" s="44">
        <f t="shared" ca="1" si="16"/>
        <v>0</v>
      </c>
      <c r="B224" s="44" t="b" cm="1">
        <f t="array" ref="B224">AND(分科號=E224,D224&gt;=分起日,D224&lt;=分訖日,IF(分專案="全部",TRUE,J224=分專案))</f>
        <v>0</v>
      </c>
      <c r="C224" s="45">
        <f t="shared" si="14"/>
        <v>0</v>
      </c>
      <c r="D224" s="44">
        <f t="shared" si="15"/>
        <v>0</v>
      </c>
      <c r="E224" s="217">
        <f t="shared" si="17"/>
        <v>0</v>
      </c>
      <c r="F224" s="284"/>
      <c r="G224" s="289"/>
      <c r="H224" s="304"/>
      <c r="I224" s="290"/>
      <c r="J224" s="304"/>
      <c r="K224" s="305"/>
      <c r="L224" s="50"/>
      <c r="M224" s="63"/>
    </row>
    <row r="225" spans="1:13">
      <c r="A225" s="44">
        <f t="shared" ca="1" si="16"/>
        <v>0</v>
      </c>
      <c r="B225" s="44" t="b" cm="1">
        <f t="array" ref="B225">AND(分科號=E225,D225&gt;=分起日,D225&lt;=分訖日,IF(分專案="全部",TRUE,J225=分專案))</f>
        <v>0</v>
      </c>
      <c r="C225" s="45">
        <f t="shared" si="14"/>
        <v>0</v>
      </c>
      <c r="D225" s="44">
        <f t="shared" si="15"/>
        <v>0</v>
      </c>
      <c r="E225" s="217">
        <f t="shared" si="17"/>
        <v>0</v>
      </c>
      <c r="F225" s="284"/>
      <c r="G225" s="289"/>
      <c r="H225" s="304"/>
      <c r="I225" s="290"/>
      <c r="J225" s="304"/>
      <c r="K225" s="305"/>
      <c r="L225" s="50"/>
      <c r="M225" s="63"/>
    </row>
    <row r="226" spans="1:13">
      <c r="A226" s="44">
        <f t="shared" ca="1" si="16"/>
        <v>0</v>
      </c>
      <c r="B226" s="44" t="b" cm="1">
        <f t="array" ref="B226">AND(分科號=E226,D226&gt;=分起日,D226&lt;=分訖日,IF(分專案="全部",TRUE,J226=分專案))</f>
        <v>0</v>
      </c>
      <c r="C226" s="45">
        <f t="shared" si="14"/>
        <v>0</v>
      </c>
      <c r="D226" s="44">
        <f t="shared" si="15"/>
        <v>0</v>
      </c>
      <c r="E226" s="217">
        <f t="shared" si="17"/>
        <v>0</v>
      </c>
      <c r="F226" s="284"/>
      <c r="G226" s="289"/>
      <c r="H226" s="304"/>
      <c r="I226" s="290"/>
      <c r="J226" s="304"/>
      <c r="K226" s="305"/>
      <c r="L226" s="50"/>
      <c r="M226" s="63"/>
    </row>
    <row r="227" spans="1:13">
      <c r="A227" s="44">
        <f t="shared" ca="1" si="16"/>
        <v>0</v>
      </c>
      <c r="B227" s="44" t="b" cm="1">
        <f t="array" ref="B227">AND(分科號=E227,D227&gt;=分起日,D227&lt;=分訖日,IF(分專案="全部",TRUE,J227=分專案))</f>
        <v>0</v>
      </c>
      <c r="C227" s="45">
        <f t="shared" si="14"/>
        <v>0</v>
      </c>
      <c r="D227" s="44">
        <f t="shared" si="15"/>
        <v>0</v>
      </c>
      <c r="E227" s="217">
        <f t="shared" si="17"/>
        <v>0</v>
      </c>
      <c r="F227" s="284"/>
      <c r="G227" s="289"/>
      <c r="H227" s="304"/>
      <c r="I227" s="290"/>
      <c r="J227" s="304"/>
      <c r="K227" s="305"/>
      <c r="L227" s="50"/>
      <c r="M227" s="63"/>
    </row>
    <row r="228" spans="1:13">
      <c r="A228" s="44">
        <f t="shared" ca="1" si="16"/>
        <v>0</v>
      </c>
      <c r="B228" s="44" t="b" cm="1">
        <f t="array" ref="B228">AND(分科號=E228,D228&gt;=分起日,D228&lt;=分訖日,IF(分專案="全部",TRUE,J228=分專案))</f>
        <v>0</v>
      </c>
      <c r="C228" s="45">
        <f t="shared" si="14"/>
        <v>0</v>
      </c>
      <c r="D228" s="44">
        <f t="shared" si="15"/>
        <v>0</v>
      </c>
      <c r="E228" s="217">
        <f t="shared" si="17"/>
        <v>0</v>
      </c>
      <c r="F228" s="284"/>
      <c r="G228" s="289"/>
      <c r="H228" s="304"/>
      <c r="I228" s="290"/>
      <c r="J228" s="304"/>
      <c r="K228" s="305"/>
      <c r="L228" s="50"/>
      <c r="M228" s="63"/>
    </row>
    <row r="229" spans="1:13">
      <c r="A229" s="44">
        <f t="shared" ca="1" si="16"/>
        <v>0</v>
      </c>
      <c r="B229" s="44" t="b" cm="1">
        <f t="array" ref="B229">AND(分科號=E229,D229&gt;=分起日,D229&lt;=分訖日,IF(分專案="全部",TRUE,J229=分專案))</f>
        <v>0</v>
      </c>
      <c r="C229" s="45">
        <f t="shared" si="14"/>
        <v>0</v>
      </c>
      <c r="D229" s="44">
        <f t="shared" si="15"/>
        <v>0</v>
      </c>
      <c r="E229" s="217">
        <f t="shared" si="17"/>
        <v>0</v>
      </c>
      <c r="F229" s="284"/>
      <c r="G229" s="289"/>
      <c r="H229" s="304"/>
      <c r="I229" s="290"/>
      <c r="J229" s="304"/>
      <c r="K229" s="305"/>
      <c r="L229" s="50"/>
      <c r="M229" s="63"/>
    </row>
    <row r="230" spans="1:13">
      <c r="A230" s="44">
        <f t="shared" ca="1" si="16"/>
        <v>0</v>
      </c>
      <c r="B230" s="44" t="b" cm="1">
        <f t="array" ref="B230">AND(分科號=E230,D230&gt;=分起日,D230&lt;=分訖日,IF(分專案="全部",TRUE,J230=分專案))</f>
        <v>0</v>
      </c>
      <c r="C230" s="45">
        <f t="shared" si="14"/>
        <v>0</v>
      </c>
      <c r="D230" s="44">
        <f t="shared" si="15"/>
        <v>0</v>
      </c>
      <c r="E230" s="217">
        <f t="shared" si="17"/>
        <v>0</v>
      </c>
      <c r="F230" s="284"/>
      <c r="G230" s="289"/>
      <c r="H230" s="304"/>
      <c r="I230" s="290"/>
      <c r="J230" s="304"/>
      <c r="K230" s="305"/>
      <c r="L230" s="50"/>
      <c r="M230" s="63"/>
    </row>
    <row r="231" spans="1:13">
      <c r="A231" s="44">
        <f t="shared" ca="1" si="16"/>
        <v>0</v>
      </c>
      <c r="B231" s="44" t="b" cm="1">
        <f t="array" ref="B231">AND(分科號=E231,D231&gt;=分起日,D231&lt;=分訖日,IF(分專案="全部",TRUE,J231=分專案))</f>
        <v>0</v>
      </c>
      <c r="C231" s="45">
        <f t="shared" si="14"/>
        <v>0</v>
      </c>
      <c r="D231" s="44">
        <f t="shared" si="15"/>
        <v>0</v>
      </c>
      <c r="E231" s="217">
        <f t="shared" si="17"/>
        <v>0</v>
      </c>
      <c r="F231" s="284"/>
      <c r="G231" s="289"/>
      <c r="H231" s="304"/>
      <c r="I231" s="290"/>
      <c r="J231" s="304"/>
      <c r="K231" s="305"/>
      <c r="L231" s="50"/>
      <c r="M231" s="63"/>
    </row>
    <row r="232" spans="1:13">
      <c r="A232" s="44">
        <f t="shared" ca="1" si="16"/>
        <v>0</v>
      </c>
      <c r="B232" s="44" t="b" cm="1">
        <f t="array" ref="B232">AND(分科號=E232,D232&gt;=分起日,D232&lt;=分訖日,IF(分專案="全部",TRUE,J232=分專案))</f>
        <v>0</v>
      </c>
      <c r="C232" s="45">
        <f t="shared" si="14"/>
        <v>0</v>
      </c>
      <c r="D232" s="44">
        <f t="shared" si="15"/>
        <v>0</v>
      </c>
      <c r="E232" s="217">
        <f t="shared" si="17"/>
        <v>0</v>
      </c>
      <c r="F232" s="284"/>
      <c r="G232" s="289"/>
      <c r="H232" s="304"/>
      <c r="I232" s="290"/>
      <c r="J232" s="304"/>
      <c r="K232" s="305"/>
      <c r="L232" s="50"/>
      <c r="M232" s="63"/>
    </row>
    <row r="233" spans="1:13">
      <c r="A233" s="44">
        <f t="shared" ca="1" si="16"/>
        <v>0</v>
      </c>
      <c r="B233" s="44" t="b" cm="1">
        <f t="array" ref="B233">AND(分科號=E233,D233&gt;=分起日,D233&lt;=分訖日,IF(分專案="全部",TRUE,J233=分專案))</f>
        <v>0</v>
      </c>
      <c r="C233" s="45">
        <f t="shared" si="14"/>
        <v>0</v>
      </c>
      <c r="D233" s="44">
        <f t="shared" si="15"/>
        <v>0</v>
      </c>
      <c r="E233" s="217">
        <f t="shared" si="17"/>
        <v>0</v>
      </c>
      <c r="F233" s="284"/>
      <c r="G233" s="289"/>
      <c r="H233" s="304"/>
      <c r="I233" s="290"/>
      <c r="J233" s="304"/>
      <c r="K233" s="305"/>
      <c r="L233" s="50"/>
      <c r="M233" s="63"/>
    </row>
    <row r="234" spans="1:13">
      <c r="A234" s="44">
        <f t="shared" ca="1" si="16"/>
        <v>0</v>
      </c>
      <c r="B234" s="44" t="b" cm="1">
        <f t="array" ref="B234">AND(分科號=E234,D234&gt;=分起日,D234&lt;=分訖日,IF(分專案="全部",TRUE,J234=分專案))</f>
        <v>0</v>
      </c>
      <c r="C234" s="45">
        <f t="shared" si="14"/>
        <v>0</v>
      </c>
      <c r="D234" s="44">
        <f t="shared" si="15"/>
        <v>0</v>
      </c>
      <c r="E234" s="217">
        <f t="shared" si="17"/>
        <v>0</v>
      </c>
      <c r="F234" s="284"/>
      <c r="G234" s="289"/>
      <c r="H234" s="304"/>
      <c r="I234" s="290"/>
      <c r="J234" s="304"/>
      <c r="K234" s="305"/>
      <c r="L234" s="50"/>
      <c r="M234" s="63"/>
    </row>
    <row r="235" spans="1:13">
      <c r="A235" s="44">
        <f t="shared" ca="1" si="16"/>
        <v>0</v>
      </c>
      <c r="B235" s="44" t="b" cm="1">
        <f t="array" ref="B235">AND(分科號=E235,D235&gt;=分起日,D235&lt;=分訖日,IF(分專案="全部",TRUE,J235=分專案))</f>
        <v>0</v>
      </c>
      <c r="C235" s="45">
        <f t="shared" si="14"/>
        <v>0</v>
      </c>
      <c r="D235" s="44">
        <f t="shared" si="15"/>
        <v>0</v>
      </c>
      <c r="E235" s="217">
        <f t="shared" si="17"/>
        <v>0</v>
      </c>
      <c r="F235" s="284"/>
      <c r="G235" s="289"/>
      <c r="H235" s="304"/>
      <c r="I235" s="290"/>
      <c r="J235" s="304"/>
      <c r="K235" s="305"/>
      <c r="L235" s="50"/>
      <c r="M235" s="63"/>
    </row>
    <row r="236" spans="1:13">
      <c r="A236" s="44">
        <f t="shared" ca="1" si="16"/>
        <v>0</v>
      </c>
      <c r="B236" s="44" t="b" cm="1">
        <f t="array" ref="B236">AND(分科號=E236,D236&gt;=分起日,D236&lt;=分訖日,IF(分專案="全部",TRUE,J236=分專案))</f>
        <v>0</v>
      </c>
      <c r="C236" s="45">
        <f t="shared" si="14"/>
        <v>0</v>
      </c>
      <c r="D236" s="44">
        <f t="shared" si="15"/>
        <v>0</v>
      </c>
      <c r="E236" s="217">
        <f t="shared" si="17"/>
        <v>0</v>
      </c>
      <c r="F236" s="284"/>
      <c r="G236" s="289"/>
      <c r="H236" s="304"/>
      <c r="I236" s="290"/>
      <c r="J236" s="304"/>
      <c r="K236" s="305"/>
      <c r="L236" s="50"/>
      <c r="M236" s="63"/>
    </row>
    <row r="237" spans="1:13">
      <c r="A237" s="44">
        <f t="shared" ca="1" si="16"/>
        <v>0</v>
      </c>
      <c r="B237" s="44" t="b" cm="1">
        <f t="array" ref="B237">AND(分科號=E237,D237&gt;=分起日,D237&lt;=分訖日,IF(分專案="全部",TRUE,J237=分專案))</f>
        <v>0</v>
      </c>
      <c r="C237" s="45">
        <f t="shared" si="14"/>
        <v>0</v>
      </c>
      <c r="D237" s="44">
        <f t="shared" si="15"/>
        <v>0</v>
      </c>
      <c r="E237" s="217">
        <f t="shared" si="17"/>
        <v>0</v>
      </c>
      <c r="F237" s="284"/>
      <c r="G237" s="289"/>
      <c r="H237" s="304"/>
      <c r="I237" s="290"/>
      <c r="J237" s="304"/>
      <c r="K237" s="305"/>
      <c r="L237" s="50"/>
      <c r="M237" s="63"/>
    </row>
    <row r="238" spans="1:13">
      <c r="A238" s="44">
        <f t="shared" ca="1" si="16"/>
        <v>0</v>
      </c>
      <c r="B238" s="44" t="b" cm="1">
        <f t="array" ref="B238">AND(分科號=E238,D238&gt;=分起日,D238&lt;=分訖日,IF(分專案="全部",TRUE,J238=分專案))</f>
        <v>0</v>
      </c>
      <c r="C238" s="45">
        <f t="shared" si="14"/>
        <v>0</v>
      </c>
      <c r="D238" s="44">
        <f t="shared" si="15"/>
        <v>0</v>
      </c>
      <c r="E238" s="217">
        <f t="shared" si="17"/>
        <v>0</v>
      </c>
      <c r="F238" s="284"/>
      <c r="G238" s="289"/>
      <c r="H238" s="304"/>
      <c r="I238" s="290"/>
      <c r="J238" s="304"/>
      <c r="K238" s="305"/>
      <c r="L238" s="50"/>
      <c r="M238" s="63"/>
    </row>
    <row r="239" spans="1:13">
      <c r="A239" s="44">
        <f t="shared" ca="1" si="16"/>
        <v>0</v>
      </c>
      <c r="B239" s="44" t="b" cm="1">
        <f t="array" ref="B239">AND(分科號=E239,D239&gt;=分起日,D239&lt;=分訖日,IF(分專案="全部",TRUE,J239=分專案))</f>
        <v>0</v>
      </c>
      <c r="C239" s="45">
        <f t="shared" si="14"/>
        <v>0</v>
      </c>
      <c r="D239" s="44">
        <f t="shared" si="15"/>
        <v>0</v>
      </c>
      <c r="E239" s="217">
        <f t="shared" si="17"/>
        <v>0</v>
      </c>
      <c r="F239" s="284"/>
      <c r="G239" s="289"/>
      <c r="H239" s="304"/>
      <c r="I239" s="290"/>
      <c r="J239" s="304"/>
      <c r="K239" s="305"/>
      <c r="L239" s="50"/>
      <c r="M239" s="63"/>
    </row>
    <row r="240" spans="1:13">
      <c r="A240" s="44">
        <f t="shared" ca="1" si="16"/>
        <v>0</v>
      </c>
      <c r="B240" s="44" t="b" cm="1">
        <f t="array" ref="B240">AND(分科號=E240,D240&gt;=分起日,D240&lt;=分訖日,IF(分專案="全部",TRUE,J240=分專案))</f>
        <v>0</v>
      </c>
      <c r="C240" s="45">
        <f t="shared" si="14"/>
        <v>0</v>
      </c>
      <c r="D240" s="44">
        <f t="shared" si="15"/>
        <v>0</v>
      </c>
      <c r="E240" s="217">
        <f t="shared" si="17"/>
        <v>0</v>
      </c>
      <c r="F240" s="284"/>
      <c r="G240" s="289"/>
      <c r="H240" s="304"/>
      <c r="I240" s="290"/>
      <c r="J240" s="304"/>
      <c r="K240" s="305"/>
      <c r="L240" s="50"/>
      <c r="M240" s="63"/>
    </row>
    <row r="241" spans="1:13">
      <c r="A241" s="44">
        <f t="shared" ca="1" si="16"/>
        <v>0</v>
      </c>
      <c r="B241" s="44" t="b" cm="1">
        <f t="array" ref="B241">AND(分科號=E241,D241&gt;=分起日,D241&lt;=分訖日,IF(分專案="全部",TRUE,J241=分專案))</f>
        <v>0</v>
      </c>
      <c r="C241" s="45">
        <f t="shared" si="14"/>
        <v>0</v>
      </c>
      <c r="D241" s="44">
        <f t="shared" si="15"/>
        <v>0</v>
      </c>
      <c r="E241" s="217">
        <f t="shared" si="17"/>
        <v>0</v>
      </c>
      <c r="F241" s="284"/>
      <c r="G241" s="289"/>
      <c r="H241" s="304"/>
      <c r="I241" s="290"/>
      <c r="J241" s="304"/>
      <c r="K241" s="305"/>
      <c r="L241" s="50"/>
      <c r="M241" s="63"/>
    </row>
    <row r="242" spans="1:13">
      <c r="A242" s="44">
        <f t="shared" ca="1" si="16"/>
        <v>0</v>
      </c>
      <c r="B242" s="44" t="b" cm="1">
        <f t="array" ref="B242">AND(分科號=E242,D242&gt;=分起日,D242&lt;=分訖日,IF(分專案="全部",TRUE,J242=分專案))</f>
        <v>0</v>
      </c>
      <c r="C242" s="45">
        <f t="shared" si="14"/>
        <v>0</v>
      </c>
      <c r="D242" s="44">
        <f t="shared" si="15"/>
        <v>0</v>
      </c>
      <c r="E242" s="217">
        <f t="shared" si="17"/>
        <v>0</v>
      </c>
      <c r="F242" s="284"/>
      <c r="G242" s="289"/>
      <c r="H242" s="304"/>
      <c r="I242" s="290"/>
      <c r="J242" s="304"/>
      <c r="K242" s="305"/>
      <c r="L242" s="50"/>
      <c r="M242" s="63"/>
    </row>
    <row r="243" spans="1:13">
      <c r="A243" s="44">
        <f t="shared" ca="1" si="16"/>
        <v>0</v>
      </c>
      <c r="B243" s="44" t="b" cm="1">
        <f t="array" ref="B243">AND(分科號=E243,D243&gt;=分起日,D243&lt;=分訖日,IF(分專案="全部",TRUE,J243=分專案))</f>
        <v>0</v>
      </c>
      <c r="C243" s="45">
        <f t="shared" si="14"/>
        <v>0</v>
      </c>
      <c r="D243" s="44">
        <f t="shared" si="15"/>
        <v>0</v>
      </c>
      <c r="E243" s="217">
        <f t="shared" si="17"/>
        <v>0</v>
      </c>
      <c r="F243" s="284"/>
      <c r="G243" s="289"/>
      <c r="H243" s="304"/>
      <c r="I243" s="290"/>
      <c r="J243" s="304"/>
      <c r="K243" s="305"/>
      <c r="L243" s="50"/>
      <c r="M243" s="63"/>
    </row>
    <row r="244" spans="1:13">
      <c r="A244" s="44">
        <f t="shared" ca="1" si="16"/>
        <v>0</v>
      </c>
      <c r="B244" s="44" t="b" cm="1">
        <f t="array" ref="B244">AND(分科號=E244,D244&gt;=分起日,D244&lt;=分訖日,IF(分專案="全部",TRUE,J244=分專案))</f>
        <v>0</v>
      </c>
      <c r="C244" s="45">
        <f t="shared" si="14"/>
        <v>0</v>
      </c>
      <c r="D244" s="44">
        <f t="shared" si="15"/>
        <v>0</v>
      </c>
      <c r="E244" s="217">
        <f t="shared" si="17"/>
        <v>0</v>
      </c>
      <c r="F244" s="284"/>
      <c r="G244" s="289"/>
      <c r="H244" s="304"/>
      <c r="I244" s="290"/>
      <c r="J244" s="304"/>
      <c r="K244" s="305"/>
      <c r="L244" s="50"/>
      <c r="M244" s="63"/>
    </row>
    <row r="245" spans="1:13">
      <c r="A245" s="44">
        <f t="shared" ca="1" si="16"/>
        <v>0</v>
      </c>
      <c r="B245" s="44" t="b" cm="1">
        <f t="array" ref="B245">AND(分科號=E245,D245&gt;=分起日,D245&lt;=分訖日,IF(分專案="全部",TRUE,J245=分專案))</f>
        <v>0</v>
      </c>
      <c r="C245" s="45">
        <f t="shared" si="14"/>
        <v>0</v>
      </c>
      <c r="D245" s="44">
        <f t="shared" si="15"/>
        <v>0</v>
      </c>
      <c r="E245" s="217">
        <f t="shared" si="17"/>
        <v>0</v>
      </c>
      <c r="F245" s="284"/>
      <c r="G245" s="289"/>
      <c r="H245" s="304"/>
      <c r="I245" s="290"/>
      <c r="J245" s="304"/>
      <c r="K245" s="305"/>
      <c r="L245" s="50"/>
      <c r="M245" s="63"/>
    </row>
    <row r="246" spans="1:13">
      <c r="A246" s="44">
        <f t="shared" ca="1" si="16"/>
        <v>0</v>
      </c>
      <c r="B246" s="44" t="b" cm="1">
        <f t="array" ref="B246">AND(分科號=E246,D246&gt;=分起日,D246&lt;=分訖日,IF(分專案="全部",TRUE,J246=分專案))</f>
        <v>0</v>
      </c>
      <c r="C246" s="45">
        <f t="shared" si="14"/>
        <v>0</v>
      </c>
      <c r="D246" s="44">
        <f t="shared" si="15"/>
        <v>0</v>
      </c>
      <c r="E246" s="217">
        <f t="shared" si="17"/>
        <v>0</v>
      </c>
      <c r="F246" s="284"/>
      <c r="G246" s="289"/>
      <c r="H246" s="304"/>
      <c r="I246" s="290"/>
      <c r="J246" s="304"/>
      <c r="K246" s="305"/>
      <c r="L246" s="50"/>
      <c r="M246" s="63"/>
    </row>
    <row r="247" spans="1:13">
      <c r="A247" s="44">
        <f t="shared" ca="1" si="16"/>
        <v>0</v>
      </c>
      <c r="B247" s="44" t="b" cm="1">
        <f t="array" ref="B247">AND(分科號=E247,D247&gt;=分起日,D247&lt;=分訖日,IF(分專案="全部",TRUE,J247=分專案))</f>
        <v>0</v>
      </c>
      <c r="C247" s="45">
        <f t="shared" si="14"/>
        <v>0</v>
      </c>
      <c r="D247" s="44">
        <f t="shared" si="15"/>
        <v>0</v>
      </c>
      <c r="E247" s="217">
        <f t="shared" si="17"/>
        <v>0</v>
      </c>
      <c r="F247" s="284"/>
      <c r="G247" s="289"/>
      <c r="H247" s="304"/>
      <c r="I247" s="290"/>
      <c r="J247" s="304"/>
      <c r="K247" s="305"/>
      <c r="L247" s="50"/>
      <c r="M247" s="63"/>
    </row>
    <row r="248" spans="1:13">
      <c r="A248" s="44">
        <f t="shared" ca="1" si="16"/>
        <v>0</v>
      </c>
      <c r="B248" s="44" t="b" cm="1">
        <f t="array" ref="B248">AND(分科號=E248,D248&gt;=分起日,D248&lt;=分訖日,IF(分專案="全部",TRUE,J248=分專案))</f>
        <v>0</v>
      </c>
      <c r="C248" s="45">
        <f t="shared" si="14"/>
        <v>0</v>
      </c>
      <c r="D248" s="44">
        <f t="shared" si="15"/>
        <v>0</v>
      </c>
      <c r="E248" s="217">
        <f t="shared" si="17"/>
        <v>0</v>
      </c>
      <c r="F248" s="284"/>
      <c r="G248" s="289"/>
      <c r="H248" s="304"/>
      <c r="I248" s="290"/>
      <c r="J248" s="304"/>
      <c r="K248" s="305"/>
      <c r="L248" s="50"/>
      <c r="M248" s="63"/>
    </row>
    <row r="249" spans="1:13">
      <c r="A249" s="44">
        <f t="shared" ca="1" si="16"/>
        <v>0</v>
      </c>
      <c r="B249" s="44" t="b" cm="1">
        <f t="array" ref="B249">AND(分科號=E249,D249&gt;=分起日,D249&lt;=分訖日,IF(分專案="全部",TRUE,J249=分專案))</f>
        <v>0</v>
      </c>
      <c r="C249" s="45">
        <f t="shared" si="14"/>
        <v>0</v>
      </c>
      <c r="D249" s="44">
        <f t="shared" si="15"/>
        <v>0</v>
      </c>
      <c r="E249" s="217">
        <f t="shared" si="17"/>
        <v>0</v>
      </c>
      <c r="F249" s="284"/>
      <c r="G249" s="289"/>
      <c r="H249" s="304"/>
      <c r="I249" s="290"/>
      <c r="J249" s="304"/>
      <c r="K249" s="305"/>
      <c r="L249" s="50"/>
      <c r="M249" s="63"/>
    </row>
    <row r="250" spans="1:13">
      <c r="A250" s="44">
        <f t="shared" ca="1" si="16"/>
        <v>0</v>
      </c>
      <c r="B250" s="44" t="b" cm="1">
        <f t="array" ref="B250">AND(分科號=E250,D250&gt;=分起日,D250&lt;=分訖日,IF(分專案="全部",TRUE,J250=分專案))</f>
        <v>0</v>
      </c>
      <c r="C250" s="45">
        <f t="shared" si="14"/>
        <v>0</v>
      </c>
      <c r="D250" s="44">
        <f t="shared" si="15"/>
        <v>0</v>
      </c>
      <c r="E250" s="217">
        <f t="shared" si="17"/>
        <v>0</v>
      </c>
      <c r="F250" s="284"/>
      <c r="G250" s="289"/>
      <c r="H250" s="304"/>
      <c r="I250" s="290"/>
      <c r="J250" s="304"/>
      <c r="K250" s="305"/>
      <c r="L250" s="50"/>
      <c r="M250" s="63"/>
    </row>
    <row r="251" spans="1:13">
      <c r="A251" s="44">
        <f t="shared" ca="1" si="16"/>
        <v>0</v>
      </c>
      <c r="B251" s="44" t="b" cm="1">
        <f t="array" ref="B251">AND(分科號=E251,D251&gt;=分起日,D251&lt;=分訖日,IF(分專案="全部",TRUE,J251=分專案))</f>
        <v>0</v>
      </c>
      <c r="C251" s="45">
        <f t="shared" si="14"/>
        <v>0</v>
      </c>
      <c r="D251" s="44">
        <f t="shared" si="15"/>
        <v>0</v>
      </c>
      <c r="E251" s="217">
        <f t="shared" si="17"/>
        <v>0</v>
      </c>
      <c r="F251" s="284"/>
      <c r="G251" s="289"/>
      <c r="H251" s="304"/>
      <c r="I251" s="290"/>
      <c r="J251" s="304"/>
      <c r="K251" s="305"/>
      <c r="L251" s="50"/>
      <c r="M251" s="63"/>
    </row>
    <row r="252" spans="1:13">
      <c r="A252" s="44">
        <f t="shared" ca="1" si="16"/>
        <v>0</v>
      </c>
      <c r="B252" s="44" t="b" cm="1">
        <f t="array" ref="B252">AND(分科號=E252,D252&gt;=分起日,D252&lt;=分訖日,IF(分專案="全部",TRUE,J252=分專案))</f>
        <v>0</v>
      </c>
      <c r="C252" s="45">
        <f t="shared" si="14"/>
        <v>0</v>
      </c>
      <c r="D252" s="44">
        <f t="shared" si="15"/>
        <v>0</v>
      </c>
      <c r="E252" s="217">
        <f t="shared" si="17"/>
        <v>0</v>
      </c>
      <c r="F252" s="284"/>
      <c r="G252" s="289"/>
      <c r="H252" s="304"/>
      <c r="I252" s="290"/>
      <c r="J252" s="304"/>
      <c r="K252" s="305"/>
      <c r="L252" s="50"/>
      <c r="M252" s="63"/>
    </row>
    <row r="253" spans="1:13">
      <c r="A253" s="44">
        <f t="shared" ca="1" si="16"/>
        <v>0</v>
      </c>
      <c r="B253" s="44" t="b" cm="1">
        <f t="array" ref="B253">AND(分科號=E253,D253&gt;=分起日,D253&lt;=分訖日,IF(分專案="全部",TRUE,J253=分專案))</f>
        <v>0</v>
      </c>
      <c r="C253" s="45">
        <f t="shared" si="14"/>
        <v>0</v>
      </c>
      <c r="D253" s="44">
        <f t="shared" si="15"/>
        <v>0</v>
      </c>
      <c r="E253" s="217">
        <f t="shared" si="17"/>
        <v>0</v>
      </c>
      <c r="F253" s="284"/>
      <c r="G253" s="289"/>
      <c r="H253" s="304"/>
      <c r="I253" s="290"/>
      <c r="J253" s="304"/>
      <c r="K253" s="305"/>
      <c r="L253" s="50"/>
      <c r="M253" s="63"/>
    </row>
    <row r="254" spans="1:13">
      <c r="A254" s="44">
        <f t="shared" ca="1" si="16"/>
        <v>0</v>
      </c>
      <c r="B254" s="44" t="b" cm="1">
        <f t="array" ref="B254">AND(分科號=E254,D254&gt;=分起日,D254&lt;=分訖日,IF(分專案="全部",TRUE,J254=分專案))</f>
        <v>0</v>
      </c>
      <c r="C254" s="45">
        <f t="shared" si="14"/>
        <v>0</v>
      </c>
      <c r="D254" s="44">
        <f t="shared" si="15"/>
        <v>0</v>
      </c>
      <c r="E254" s="217">
        <f t="shared" si="17"/>
        <v>0</v>
      </c>
      <c r="F254" s="284"/>
      <c r="G254" s="289"/>
      <c r="H254" s="304"/>
      <c r="I254" s="290"/>
      <c r="J254" s="304"/>
      <c r="K254" s="305"/>
      <c r="L254" s="50"/>
      <c r="M254" s="63"/>
    </row>
    <row r="255" spans="1:13">
      <c r="A255" s="44">
        <f t="shared" ca="1" si="16"/>
        <v>0</v>
      </c>
      <c r="B255" s="44" t="b" cm="1">
        <f t="array" ref="B255">AND(分科號=E255,D255&gt;=分起日,D255&lt;=分訖日,IF(分專案="全部",TRUE,J255=分專案))</f>
        <v>0</v>
      </c>
      <c r="C255" s="45">
        <f t="shared" si="14"/>
        <v>0</v>
      </c>
      <c r="D255" s="44">
        <f t="shared" si="15"/>
        <v>0</v>
      </c>
      <c r="E255" s="217">
        <f t="shared" si="17"/>
        <v>0</v>
      </c>
      <c r="F255" s="284"/>
      <c r="G255" s="289"/>
      <c r="H255" s="304"/>
      <c r="I255" s="290"/>
      <c r="J255" s="304"/>
      <c r="K255" s="305"/>
      <c r="L255" s="50"/>
      <c r="M255" s="63"/>
    </row>
    <row r="256" spans="1:13">
      <c r="A256" s="44">
        <f t="shared" ca="1" si="16"/>
        <v>0</v>
      </c>
      <c r="B256" s="44" t="b" cm="1">
        <f t="array" ref="B256">AND(分科號=E256,D256&gt;=分起日,D256&lt;=分訖日,IF(分專案="全部",TRUE,J256=分專案))</f>
        <v>0</v>
      </c>
      <c r="C256" s="45">
        <f t="shared" si="14"/>
        <v>0</v>
      </c>
      <c r="D256" s="44">
        <f t="shared" si="15"/>
        <v>0</v>
      </c>
      <c r="E256" s="217">
        <f t="shared" si="17"/>
        <v>0</v>
      </c>
      <c r="F256" s="284"/>
      <c r="G256" s="289"/>
      <c r="H256" s="304"/>
      <c r="I256" s="290"/>
      <c r="J256" s="304"/>
      <c r="K256" s="305"/>
      <c r="L256" s="50"/>
      <c r="M256" s="63"/>
    </row>
    <row r="257" spans="1:13">
      <c r="A257" s="44">
        <f t="shared" ca="1" si="16"/>
        <v>0</v>
      </c>
      <c r="B257" s="44" t="b" cm="1">
        <f t="array" ref="B257">AND(分科號=E257,D257&gt;=分起日,D257&lt;=分訖日,IF(分專案="全部",TRUE,J257=分專案))</f>
        <v>0</v>
      </c>
      <c r="C257" s="45">
        <f t="shared" si="14"/>
        <v>0</v>
      </c>
      <c r="D257" s="44">
        <f t="shared" si="15"/>
        <v>0</v>
      </c>
      <c r="E257" s="217">
        <f t="shared" si="17"/>
        <v>0</v>
      </c>
      <c r="F257" s="284"/>
      <c r="G257" s="289"/>
      <c r="H257" s="304"/>
      <c r="I257" s="290"/>
      <c r="J257" s="304"/>
      <c r="K257" s="305"/>
      <c r="L257" s="50"/>
      <c r="M257" s="63"/>
    </row>
    <row r="258" spans="1:13">
      <c r="A258" s="44">
        <f t="shared" ca="1" si="16"/>
        <v>0</v>
      </c>
      <c r="B258" s="44" t="b" cm="1">
        <f t="array" ref="B258">AND(分科號=E258,D258&gt;=分起日,D258&lt;=分訖日,IF(分專案="全部",TRUE,J258=分專案))</f>
        <v>0</v>
      </c>
      <c r="C258" s="45">
        <f t="shared" si="14"/>
        <v>0</v>
      </c>
      <c r="D258" s="44">
        <f t="shared" si="15"/>
        <v>0</v>
      </c>
      <c r="E258" s="217">
        <f t="shared" si="17"/>
        <v>0</v>
      </c>
      <c r="F258" s="284"/>
      <c r="G258" s="289"/>
      <c r="H258" s="304"/>
      <c r="I258" s="290"/>
      <c r="J258" s="304"/>
      <c r="K258" s="305"/>
      <c r="L258" s="50"/>
      <c r="M258" s="63"/>
    </row>
    <row r="259" spans="1:13">
      <c r="A259" s="44">
        <f t="shared" ca="1" si="16"/>
        <v>0</v>
      </c>
      <c r="B259" s="44" t="b" cm="1">
        <f t="array" ref="B259">AND(分科號=E259,D259&gt;=分起日,D259&lt;=分訖日,IF(分專案="全部",TRUE,J259=分專案))</f>
        <v>0</v>
      </c>
      <c r="C259" s="45">
        <f t="shared" si="14"/>
        <v>0</v>
      </c>
      <c r="D259" s="44">
        <f t="shared" si="15"/>
        <v>0</v>
      </c>
      <c r="E259" s="217">
        <f t="shared" si="17"/>
        <v>0</v>
      </c>
      <c r="F259" s="284"/>
      <c r="G259" s="289"/>
      <c r="H259" s="304"/>
      <c r="I259" s="290"/>
      <c r="J259" s="304"/>
      <c r="K259" s="305"/>
      <c r="L259" s="50"/>
      <c r="M259" s="63"/>
    </row>
    <row r="260" spans="1:13">
      <c r="A260" s="44">
        <f t="shared" ca="1" si="16"/>
        <v>0</v>
      </c>
      <c r="B260" s="44" t="b" cm="1">
        <f t="array" ref="B260">AND(分科號=E260,D260&gt;=分起日,D260&lt;=分訖日,IF(分專案="全部",TRUE,J260=分專案))</f>
        <v>0</v>
      </c>
      <c r="C260" s="45">
        <f t="shared" si="14"/>
        <v>0</v>
      </c>
      <c r="D260" s="44">
        <f t="shared" si="15"/>
        <v>0</v>
      </c>
      <c r="E260" s="217">
        <f t="shared" si="17"/>
        <v>0</v>
      </c>
      <c r="F260" s="284"/>
      <c r="G260" s="289"/>
      <c r="H260" s="304"/>
      <c r="I260" s="290"/>
      <c r="J260" s="304"/>
      <c r="K260" s="305"/>
      <c r="L260" s="50"/>
      <c r="M260" s="63"/>
    </row>
    <row r="261" spans="1:13">
      <c r="A261" s="44">
        <f t="shared" ca="1" si="16"/>
        <v>0</v>
      </c>
      <c r="B261" s="44" t="b" cm="1">
        <f t="array" ref="B261">AND(分科號=E261,D261&gt;=分起日,D261&lt;=分訖日,IF(分專案="全部",TRUE,J261=分專案))</f>
        <v>0</v>
      </c>
      <c r="C261" s="45">
        <f t="shared" si="14"/>
        <v>0</v>
      </c>
      <c r="D261" s="44">
        <f t="shared" si="15"/>
        <v>0</v>
      </c>
      <c r="E261" s="217">
        <f t="shared" si="17"/>
        <v>0</v>
      </c>
      <c r="F261" s="284"/>
      <c r="G261" s="289"/>
      <c r="H261" s="304"/>
      <c r="I261" s="290"/>
      <c r="J261" s="304"/>
      <c r="K261" s="305"/>
      <c r="L261" s="50"/>
      <c r="M261" s="63"/>
    </row>
    <row r="262" spans="1:13">
      <c r="A262" s="44">
        <f t="shared" ca="1" si="16"/>
        <v>0</v>
      </c>
      <c r="B262" s="44" t="b" cm="1">
        <f t="array" ref="B262">AND(分科號=E262,D262&gt;=分起日,D262&lt;=分訖日,IF(分專案="全部",TRUE,J262=分專案))</f>
        <v>0</v>
      </c>
      <c r="C262" s="45">
        <f t="shared" si="14"/>
        <v>0</v>
      </c>
      <c r="D262" s="44">
        <f t="shared" si="15"/>
        <v>0</v>
      </c>
      <c r="E262" s="217">
        <f t="shared" si="17"/>
        <v>0</v>
      </c>
      <c r="F262" s="284"/>
      <c r="G262" s="289"/>
      <c r="H262" s="304"/>
      <c r="I262" s="290"/>
      <c r="J262" s="304"/>
      <c r="K262" s="305"/>
      <c r="L262" s="50"/>
      <c r="M262" s="63"/>
    </row>
    <row r="263" spans="1:13">
      <c r="A263" s="44">
        <f t="shared" ca="1" si="16"/>
        <v>0</v>
      </c>
      <c r="B263" s="44" t="b" cm="1">
        <f t="array" ref="B263">AND(分科號=E263,D263&gt;=分起日,D263&lt;=分訖日,IF(分專案="全部",TRUE,J263=分專案))</f>
        <v>0</v>
      </c>
      <c r="C263" s="45">
        <f t="shared" ref="C263:C326" si="18">IF(F263&lt;&gt;"",F263,IF(E263&lt;&gt;0,INDEX(C:C,ROW()-1),0))</f>
        <v>0</v>
      </c>
      <c r="D263" s="44">
        <f t="shared" ref="D263:D326" si="19">IF(G263&lt;&gt;"",G263,IF(E263&lt;&gt;0,INDEX(D:D,ROW()-1),0))</f>
        <v>0</v>
      </c>
      <c r="E263" s="217">
        <f t="shared" si="17"/>
        <v>0</v>
      </c>
      <c r="F263" s="284"/>
      <c r="G263" s="289"/>
      <c r="H263" s="304"/>
      <c r="I263" s="290"/>
      <c r="J263" s="304"/>
      <c r="K263" s="305"/>
      <c r="L263" s="50"/>
      <c r="M263" s="63"/>
    </row>
    <row r="264" spans="1:13">
      <c r="A264" s="44">
        <f t="shared" ca="1" si="16"/>
        <v>0</v>
      </c>
      <c r="B264" s="44" t="b" cm="1">
        <f t="array" ref="B264">AND(分科號=E264,D264&gt;=分起日,D264&lt;=分訖日,IF(分專案="全部",TRUE,J264=分專案))</f>
        <v>0</v>
      </c>
      <c r="C264" s="45">
        <f t="shared" si="18"/>
        <v>0</v>
      </c>
      <c r="D264" s="44">
        <f t="shared" si="19"/>
        <v>0</v>
      </c>
      <c r="E264" s="217">
        <f t="shared" si="17"/>
        <v>0</v>
      </c>
      <c r="F264" s="284"/>
      <c r="G264" s="289"/>
      <c r="H264" s="304"/>
      <c r="I264" s="290"/>
      <c r="J264" s="304"/>
      <c r="K264" s="305"/>
      <c r="L264" s="50"/>
      <c r="M264" s="63"/>
    </row>
    <row r="265" spans="1:13">
      <c r="A265" s="44">
        <f t="shared" ref="A265:A328" ca="1" si="20">IF(B265,COUNTIF(OFFSET(B265,ROW()*-1+6,,ROW()-5),TRUE),0)</f>
        <v>0</v>
      </c>
      <c r="B265" s="44" t="b" cm="1">
        <f t="array" ref="B265">AND(分科號=E265,D265&gt;=分起日,D265&lt;=分訖日,IF(分專案="全部",TRUE,J265=分專案))</f>
        <v>0</v>
      </c>
      <c r="C265" s="45">
        <f t="shared" si="18"/>
        <v>0</v>
      </c>
      <c r="D265" s="44">
        <f t="shared" si="19"/>
        <v>0</v>
      </c>
      <c r="E265" s="217">
        <f t="shared" si="17"/>
        <v>0</v>
      </c>
      <c r="F265" s="284"/>
      <c r="G265" s="289"/>
      <c r="H265" s="304"/>
      <c r="I265" s="290"/>
      <c r="J265" s="304"/>
      <c r="K265" s="305"/>
      <c r="L265" s="50"/>
      <c r="M265" s="63"/>
    </row>
    <row r="266" spans="1:13">
      <c r="A266" s="44">
        <f t="shared" ca="1" si="20"/>
        <v>0</v>
      </c>
      <c r="B266" s="44" t="b" cm="1">
        <f t="array" ref="B266">AND(分科號=E266,D266&gt;=分起日,D266&lt;=分訖日,IF(分專案="全部",TRUE,J266=分專案))</f>
        <v>0</v>
      </c>
      <c r="C266" s="45">
        <f t="shared" si="18"/>
        <v>0</v>
      </c>
      <c r="D266" s="44">
        <f t="shared" si="19"/>
        <v>0</v>
      </c>
      <c r="E266" s="217">
        <f t="shared" ref="E266:E329" si="21">IF(I266&lt;&gt;"",VALUE(TRIM(LEFT(I266,6))),0)</f>
        <v>0</v>
      </c>
      <c r="F266" s="284"/>
      <c r="G266" s="289"/>
      <c r="H266" s="304"/>
      <c r="I266" s="290"/>
      <c r="J266" s="304"/>
      <c r="K266" s="305"/>
      <c r="L266" s="50"/>
      <c r="M266" s="63"/>
    </row>
    <row r="267" spans="1:13">
      <c r="A267" s="44">
        <f t="shared" ca="1" si="20"/>
        <v>0</v>
      </c>
      <c r="B267" s="44" t="b" cm="1">
        <f t="array" ref="B267">AND(分科號=E267,D267&gt;=分起日,D267&lt;=分訖日,IF(分專案="全部",TRUE,J267=分專案))</f>
        <v>0</v>
      </c>
      <c r="C267" s="45">
        <f t="shared" si="18"/>
        <v>0</v>
      </c>
      <c r="D267" s="44">
        <f t="shared" si="19"/>
        <v>0</v>
      </c>
      <c r="E267" s="217">
        <f t="shared" si="21"/>
        <v>0</v>
      </c>
      <c r="F267" s="284"/>
      <c r="G267" s="289"/>
      <c r="H267" s="304"/>
      <c r="I267" s="290"/>
      <c r="J267" s="304"/>
      <c r="K267" s="305"/>
      <c r="L267" s="50"/>
      <c r="M267" s="63"/>
    </row>
    <row r="268" spans="1:13">
      <c r="A268" s="44">
        <f t="shared" ca="1" si="20"/>
        <v>0</v>
      </c>
      <c r="B268" s="44" t="b" cm="1">
        <f t="array" ref="B268">AND(分科號=E268,D268&gt;=分起日,D268&lt;=分訖日,IF(分專案="全部",TRUE,J268=分專案))</f>
        <v>0</v>
      </c>
      <c r="C268" s="45">
        <f t="shared" si="18"/>
        <v>0</v>
      </c>
      <c r="D268" s="44">
        <f t="shared" si="19"/>
        <v>0</v>
      </c>
      <c r="E268" s="217">
        <f t="shared" si="21"/>
        <v>0</v>
      </c>
      <c r="F268" s="284"/>
      <c r="G268" s="289"/>
      <c r="H268" s="304"/>
      <c r="I268" s="290"/>
      <c r="J268" s="304"/>
      <c r="K268" s="305"/>
      <c r="L268" s="50"/>
      <c r="M268" s="63"/>
    </row>
    <row r="269" spans="1:13">
      <c r="A269" s="44">
        <f t="shared" ca="1" si="20"/>
        <v>0</v>
      </c>
      <c r="B269" s="44" t="b" cm="1">
        <f t="array" ref="B269">AND(分科號=E269,D269&gt;=分起日,D269&lt;=分訖日,IF(分專案="全部",TRUE,J269=分專案))</f>
        <v>0</v>
      </c>
      <c r="C269" s="45">
        <f t="shared" si="18"/>
        <v>0</v>
      </c>
      <c r="D269" s="44">
        <f t="shared" si="19"/>
        <v>0</v>
      </c>
      <c r="E269" s="217">
        <f t="shared" si="21"/>
        <v>0</v>
      </c>
      <c r="F269" s="284"/>
      <c r="G269" s="289"/>
      <c r="H269" s="304"/>
      <c r="I269" s="290"/>
      <c r="J269" s="304"/>
      <c r="K269" s="305"/>
      <c r="L269" s="50"/>
      <c r="M269" s="63"/>
    </row>
    <row r="270" spans="1:13">
      <c r="A270" s="44">
        <f t="shared" ca="1" si="20"/>
        <v>0</v>
      </c>
      <c r="B270" s="44" t="b" cm="1">
        <f t="array" ref="B270">AND(分科號=E270,D270&gt;=分起日,D270&lt;=分訖日,IF(分專案="全部",TRUE,J270=分專案))</f>
        <v>0</v>
      </c>
      <c r="C270" s="45">
        <f t="shared" si="18"/>
        <v>0</v>
      </c>
      <c r="D270" s="44">
        <f t="shared" si="19"/>
        <v>0</v>
      </c>
      <c r="E270" s="217">
        <f t="shared" si="21"/>
        <v>0</v>
      </c>
      <c r="F270" s="284"/>
      <c r="G270" s="289"/>
      <c r="H270" s="304"/>
      <c r="I270" s="290"/>
      <c r="J270" s="304"/>
      <c r="K270" s="305"/>
      <c r="L270" s="50"/>
      <c r="M270" s="63"/>
    </row>
    <row r="271" spans="1:13">
      <c r="A271" s="44">
        <f t="shared" ca="1" si="20"/>
        <v>0</v>
      </c>
      <c r="B271" s="44" t="b" cm="1">
        <f t="array" ref="B271">AND(分科號=E271,D271&gt;=分起日,D271&lt;=分訖日,IF(分專案="全部",TRUE,J271=分專案))</f>
        <v>0</v>
      </c>
      <c r="C271" s="45">
        <f t="shared" si="18"/>
        <v>0</v>
      </c>
      <c r="D271" s="44">
        <f t="shared" si="19"/>
        <v>0</v>
      </c>
      <c r="E271" s="217">
        <f t="shared" si="21"/>
        <v>0</v>
      </c>
      <c r="F271" s="284"/>
      <c r="G271" s="289"/>
      <c r="H271" s="304"/>
      <c r="I271" s="290"/>
      <c r="J271" s="304"/>
      <c r="K271" s="305"/>
      <c r="L271" s="50"/>
      <c r="M271" s="63"/>
    </row>
    <row r="272" spans="1:13">
      <c r="A272" s="44">
        <f t="shared" ca="1" si="20"/>
        <v>0</v>
      </c>
      <c r="B272" s="44" t="b" cm="1">
        <f t="array" ref="B272">AND(分科號=E272,D272&gt;=分起日,D272&lt;=分訖日,IF(分專案="全部",TRUE,J272=分專案))</f>
        <v>0</v>
      </c>
      <c r="C272" s="45">
        <f t="shared" si="18"/>
        <v>0</v>
      </c>
      <c r="D272" s="44">
        <f t="shared" si="19"/>
        <v>0</v>
      </c>
      <c r="E272" s="217">
        <f t="shared" si="21"/>
        <v>0</v>
      </c>
      <c r="F272" s="284"/>
      <c r="G272" s="289"/>
      <c r="H272" s="304"/>
      <c r="I272" s="290"/>
      <c r="J272" s="304"/>
      <c r="K272" s="305"/>
      <c r="L272" s="50"/>
      <c r="M272" s="63"/>
    </row>
    <row r="273" spans="1:13">
      <c r="A273" s="44">
        <f t="shared" ca="1" si="20"/>
        <v>0</v>
      </c>
      <c r="B273" s="44" t="b" cm="1">
        <f t="array" ref="B273">AND(分科號=E273,D273&gt;=分起日,D273&lt;=分訖日,IF(分專案="全部",TRUE,J273=分專案))</f>
        <v>0</v>
      </c>
      <c r="C273" s="45">
        <f t="shared" si="18"/>
        <v>0</v>
      </c>
      <c r="D273" s="44">
        <f t="shared" si="19"/>
        <v>0</v>
      </c>
      <c r="E273" s="217">
        <f t="shared" si="21"/>
        <v>0</v>
      </c>
      <c r="F273" s="284"/>
      <c r="G273" s="289"/>
      <c r="H273" s="304"/>
      <c r="I273" s="290"/>
      <c r="J273" s="304"/>
      <c r="K273" s="305"/>
      <c r="L273" s="50"/>
      <c r="M273" s="63"/>
    </row>
    <row r="274" spans="1:13">
      <c r="A274" s="44">
        <f t="shared" ca="1" si="20"/>
        <v>0</v>
      </c>
      <c r="B274" s="44" t="b" cm="1">
        <f t="array" ref="B274">AND(分科號=E274,D274&gt;=分起日,D274&lt;=分訖日,IF(分專案="全部",TRUE,J274=分專案))</f>
        <v>0</v>
      </c>
      <c r="C274" s="45">
        <f t="shared" si="18"/>
        <v>0</v>
      </c>
      <c r="D274" s="44">
        <f t="shared" si="19"/>
        <v>0</v>
      </c>
      <c r="E274" s="217">
        <f t="shared" si="21"/>
        <v>0</v>
      </c>
      <c r="F274" s="284"/>
      <c r="G274" s="289"/>
      <c r="H274" s="304"/>
      <c r="I274" s="290"/>
      <c r="J274" s="304"/>
      <c r="K274" s="305"/>
      <c r="L274" s="50"/>
      <c r="M274" s="63"/>
    </row>
    <row r="275" spans="1:13">
      <c r="A275" s="44">
        <f t="shared" ca="1" si="20"/>
        <v>0</v>
      </c>
      <c r="B275" s="44" t="b" cm="1">
        <f t="array" ref="B275">AND(分科號=E275,D275&gt;=分起日,D275&lt;=分訖日,IF(分專案="全部",TRUE,J275=分專案))</f>
        <v>0</v>
      </c>
      <c r="C275" s="45">
        <f t="shared" si="18"/>
        <v>0</v>
      </c>
      <c r="D275" s="44">
        <f t="shared" si="19"/>
        <v>0</v>
      </c>
      <c r="E275" s="217">
        <f t="shared" si="21"/>
        <v>0</v>
      </c>
      <c r="F275" s="284"/>
      <c r="G275" s="289"/>
      <c r="H275" s="304"/>
      <c r="I275" s="290"/>
      <c r="J275" s="304"/>
      <c r="K275" s="305"/>
      <c r="L275" s="50"/>
      <c r="M275" s="63"/>
    </row>
    <row r="276" spans="1:13">
      <c r="A276" s="44">
        <f t="shared" ca="1" si="20"/>
        <v>0</v>
      </c>
      <c r="B276" s="44" t="b" cm="1">
        <f t="array" ref="B276">AND(分科號=E276,D276&gt;=分起日,D276&lt;=分訖日,IF(分專案="全部",TRUE,J276=分專案))</f>
        <v>0</v>
      </c>
      <c r="C276" s="45">
        <f t="shared" si="18"/>
        <v>0</v>
      </c>
      <c r="D276" s="44">
        <f t="shared" si="19"/>
        <v>0</v>
      </c>
      <c r="E276" s="217">
        <f t="shared" si="21"/>
        <v>0</v>
      </c>
      <c r="F276" s="284"/>
      <c r="G276" s="289"/>
      <c r="H276" s="304"/>
      <c r="I276" s="290"/>
      <c r="J276" s="304"/>
      <c r="K276" s="305"/>
      <c r="L276" s="50"/>
      <c r="M276" s="63"/>
    </row>
    <row r="277" spans="1:13">
      <c r="A277" s="44">
        <f t="shared" ca="1" si="20"/>
        <v>0</v>
      </c>
      <c r="B277" s="44" t="b" cm="1">
        <f t="array" ref="B277">AND(分科號=E277,D277&gt;=分起日,D277&lt;=分訖日,IF(分專案="全部",TRUE,J277=分專案))</f>
        <v>0</v>
      </c>
      <c r="C277" s="45">
        <f t="shared" si="18"/>
        <v>0</v>
      </c>
      <c r="D277" s="44">
        <f t="shared" si="19"/>
        <v>0</v>
      </c>
      <c r="E277" s="217">
        <f t="shared" si="21"/>
        <v>0</v>
      </c>
      <c r="F277" s="284"/>
      <c r="G277" s="289"/>
      <c r="H277" s="304"/>
      <c r="I277" s="290"/>
      <c r="J277" s="304"/>
      <c r="K277" s="305"/>
      <c r="L277" s="50"/>
      <c r="M277" s="63"/>
    </row>
    <row r="278" spans="1:13">
      <c r="A278" s="44">
        <f t="shared" ca="1" si="20"/>
        <v>0</v>
      </c>
      <c r="B278" s="44" t="b" cm="1">
        <f t="array" ref="B278">AND(分科號=E278,D278&gt;=分起日,D278&lt;=分訖日,IF(分專案="全部",TRUE,J278=分專案))</f>
        <v>0</v>
      </c>
      <c r="C278" s="45">
        <f t="shared" si="18"/>
        <v>0</v>
      </c>
      <c r="D278" s="44">
        <f t="shared" si="19"/>
        <v>0</v>
      </c>
      <c r="E278" s="217">
        <f t="shared" si="21"/>
        <v>0</v>
      </c>
      <c r="F278" s="284"/>
      <c r="G278" s="289"/>
      <c r="H278" s="304"/>
      <c r="I278" s="290"/>
      <c r="J278" s="304"/>
      <c r="K278" s="305"/>
      <c r="L278" s="50"/>
      <c r="M278" s="63"/>
    </row>
    <row r="279" spans="1:13">
      <c r="A279" s="44">
        <f t="shared" ca="1" si="20"/>
        <v>0</v>
      </c>
      <c r="B279" s="44" t="b" cm="1">
        <f t="array" ref="B279">AND(分科號=E279,D279&gt;=分起日,D279&lt;=分訖日,IF(分專案="全部",TRUE,J279=分專案))</f>
        <v>0</v>
      </c>
      <c r="C279" s="45">
        <f t="shared" si="18"/>
        <v>0</v>
      </c>
      <c r="D279" s="44">
        <f t="shared" si="19"/>
        <v>0</v>
      </c>
      <c r="E279" s="217">
        <f t="shared" si="21"/>
        <v>0</v>
      </c>
      <c r="F279" s="284"/>
      <c r="G279" s="289"/>
      <c r="H279" s="304"/>
      <c r="I279" s="290"/>
      <c r="J279" s="304"/>
      <c r="K279" s="305"/>
      <c r="L279" s="50"/>
      <c r="M279" s="63"/>
    </row>
    <row r="280" spans="1:13">
      <c r="A280" s="44">
        <f t="shared" ca="1" si="20"/>
        <v>0</v>
      </c>
      <c r="B280" s="44" t="b" cm="1">
        <f t="array" ref="B280">AND(分科號=E280,D280&gt;=分起日,D280&lt;=分訖日,IF(分專案="全部",TRUE,J280=分專案))</f>
        <v>0</v>
      </c>
      <c r="C280" s="45">
        <f t="shared" si="18"/>
        <v>0</v>
      </c>
      <c r="D280" s="44">
        <f t="shared" si="19"/>
        <v>0</v>
      </c>
      <c r="E280" s="217">
        <f t="shared" si="21"/>
        <v>0</v>
      </c>
      <c r="F280" s="284"/>
      <c r="G280" s="289"/>
      <c r="H280" s="304"/>
      <c r="I280" s="290"/>
      <c r="J280" s="304"/>
      <c r="K280" s="305"/>
      <c r="L280" s="50"/>
      <c r="M280" s="63"/>
    </row>
    <row r="281" spans="1:13">
      <c r="A281" s="44">
        <f t="shared" ca="1" si="20"/>
        <v>0</v>
      </c>
      <c r="B281" s="44" t="b" cm="1">
        <f t="array" ref="B281">AND(分科號=E281,D281&gt;=分起日,D281&lt;=分訖日,IF(分專案="全部",TRUE,J281=分專案))</f>
        <v>0</v>
      </c>
      <c r="C281" s="45">
        <f t="shared" si="18"/>
        <v>0</v>
      </c>
      <c r="D281" s="44">
        <f t="shared" si="19"/>
        <v>0</v>
      </c>
      <c r="E281" s="217">
        <f t="shared" si="21"/>
        <v>0</v>
      </c>
      <c r="F281" s="284"/>
      <c r="G281" s="289"/>
      <c r="H281" s="304"/>
      <c r="I281" s="290"/>
      <c r="J281" s="304"/>
      <c r="K281" s="305"/>
      <c r="L281" s="50"/>
      <c r="M281" s="63"/>
    </row>
    <row r="282" spans="1:13">
      <c r="A282" s="44">
        <f t="shared" ca="1" si="20"/>
        <v>0</v>
      </c>
      <c r="B282" s="44" t="b" cm="1">
        <f t="array" ref="B282">AND(分科號=E282,D282&gt;=分起日,D282&lt;=分訖日,IF(分專案="全部",TRUE,J282=分專案))</f>
        <v>0</v>
      </c>
      <c r="C282" s="45">
        <f t="shared" si="18"/>
        <v>0</v>
      </c>
      <c r="D282" s="44">
        <f t="shared" si="19"/>
        <v>0</v>
      </c>
      <c r="E282" s="217">
        <f t="shared" si="21"/>
        <v>0</v>
      </c>
      <c r="F282" s="284"/>
      <c r="G282" s="289"/>
      <c r="H282" s="304"/>
      <c r="I282" s="290"/>
      <c r="J282" s="304"/>
      <c r="K282" s="305"/>
      <c r="L282" s="50"/>
      <c r="M282" s="63"/>
    </row>
    <row r="283" spans="1:13">
      <c r="A283" s="44">
        <f t="shared" ca="1" si="20"/>
        <v>0</v>
      </c>
      <c r="B283" s="44" t="b" cm="1">
        <f t="array" ref="B283">AND(分科號=E283,D283&gt;=分起日,D283&lt;=分訖日,IF(分專案="全部",TRUE,J283=分專案))</f>
        <v>0</v>
      </c>
      <c r="C283" s="45">
        <f t="shared" si="18"/>
        <v>0</v>
      </c>
      <c r="D283" s="44">
        <f t="shared" si="19"/>
        <v>0</v>
      </c>
      <c r="E283" s="217">
        <f t="shared" si="21"/>
        <v>0</v>
      </c>
      <c r="F283" s="284"/>
      <c r="G283" s="289"/>
      <c r="H283" s="304"/>
      <c r="I283" s="290"/>
      <c r="J283" s="304"/>
      <c r="K283" s="305"/>
      <c r="L283" s="50"/>
      <c r="M283" s="63"/>
    </row>
    <row r="284" spans="1:13">
      <c r="A284" s="44">
        <f t="shared" ca="1" si="20"/>
        <v>0</v>
      </c>
      <c r="B284" s="44" t="b" cm="1">
        <f t="array" ref="B284">AND(分科號=E284,D284&gt;=分起日,D284&lt;=分訖日,IF(分專案="全部",TRUE,J284=分專案))</f>
        <v>0</v>
      </c>
      <c r="C284" s="45">
        <f t="shared" si="18"/>
        <v>0</v>
      </c>
      <c r="D284" s="44">
        <f t="shared" si="19"/>
        <v>0</v>
      </c>
      <c r="E284" s="217">
        <f t="shared" si="21"/>
        <v>0</v>
      </c>
      <c r="F284" s="284"/>
      <c r="G284" s="289"/>
      <c r="H284" s="304"/>
      <c r="I284" s="290"/>
      <c r="J284" s="304"/>
      <c r="K284" s="305"/>
      <c r="L284" s="50"/>
      <c r="M284" s="63"/>
    </row>
    <row r="285" spans="1:13">
      <c r="A285" s="44">
        <f t="shared" ca="1" si="20"/>
        <v>0</v>
      </c>
      <c r="B285" s="44" t="b" cm="1">
        <f t="array" ref="B285">AND(分科號=E285,D285&gt;=分起日,D285&lt;=分訖日,IF(分專案="全部",TRUE,J285=分專案))</f>
        <v>0</v>
      </c>
      <c r="C285" s="45">
        <f t="shared" si="18"/>
        <v>0</v>
      </c>
      <c r="D285" s="44">
        <f t="shared" si="19"/>
        <v>0</v>
      </c>
      <c r="E285" s="217">
        <f t="shared" si="21"/>
        <v>0</v>
      </c>
      <c r="F285" s="284"/>
      <c r="G285" s="289"/>
      <c r="H285" s="304"/>
      <c r="I285" s="290"/>
      <c r="J285" s="304"/>
      <c r="K285" s="305"/>
      <c r="L285" s="50"/>
      <c r="M285" s="63"/>
    </row>
    <row r="286" spans="1:13">
      <c r="A286" s="44">
        <f t="shared" ca="1" si="20"/>
        <v>0</v>
      </c>
      <c r="B286" s="44" t="b" cm="1">
        <f t="array" ref="B286">AND(分科號=E286,D286&gt;=分起日,D286&lt;=分訖日,IF(分專案="全部",TRUE,J286=分專案))</f>
        <v>0</v>
      </c>
      <c r="C286" s="45">
        <f t="shared" si="18"/>
        <v>0</v>
      </c>
      <c r="D286" s="44">
        <f t="shared" si="19"/>
        <v>0</v>
      </c>
      <c r="E286" s="217">
        <f t="shared" si="21"/>
        <v>0</v>
      </c>
      <c r="F286" s="284"/>
      <c r="G286" s="289"/>
      <c r="H286" s="304"/>
      <c r="I286" s="290"/>
      <c r="J286" s="304"/>
      <c r="K286" s="305"/>
      <c r="L286" s="50"/>
      <c r="M286" s="63"/>
    </row>
    <row r="287" spans="1:13">
      <c r="A287" s="44">
        <f t="shared" ca="1" si="20"/>
        <v>0</v>
      </c>
      <c r="B287" s="44" t="b" cm="1">
        <f t="array" ref="B287">AND(分科號=E287,D287&gt;=分起日,D287&lt;=分訖日,IF(分專案="全部",TRUE,J287=分專案))</f>
        <v>0</v>
      </c>
      <c r="C287" s="45">
        <f t="shared" si="18"/>
        <v>0</v>
      </c>
      <c r="D287" s="44">
        <f t="shared" si="19"/>
        <v>0</v>
      </c>
      <c r="E287" s="217">
        <f t="shared" si="21"/>
        <v>0</v>
      </c>
      <c r="F287" s="284"/>
      <c r="G287" s="289"/>
      <c r="H287" s="304"/>
      <c r="I287" s="290"/>
      <c r="J287" s="304"/>
      <c r="K287" s="305"/>
      <c r="L287" s="50"/>
      <c r="M287" s="63"/>
    </row>
    <row r="288" spans="1:13">
      <c r="A288" s="44">
        <f t="shared" ca="1" si="20"/>
        <v>0</v>
      </c>
      <c r="B288" s="44" t="b" cm="1">
        <f t="array" ref="B288">AND(分科號=E288,D288&gt;=分起日,D288&lt;=分訖日,IF(分專案="全部",TRUE,J288=分專案))</f>
        <v>0</v>
      </c>
      <c r="C288" s="45">
        <f t="shared" si="18"/>
        <v>0</v>
      </c>
      <c r="D288" s="44">
        <f t="shared" si="19"/>
        <v>0</v>
      </c>
      <c r="E288" s="217">
        <f t="shared" si="21"/>
        <v>0</v>
      </c>
      <c r="F288" s="284"/>
      <c r="G288" s="289"/>
      <c r="H288" s="304"/>
      <c r="I288" s="290"/>
      <c r="J288" s="304"/>
      <c r="K288" s="305"/>
      <c r="L288" s="50"/>
      <c r="M288" s="63"/>
    </row>
    <row r="289" spans="1:13">
      <c r="A289" s="44">
        <f t="shared" ca="1" si="20"/>
        <v>0</v>
      </c>
      <c r="B289" s="44" t="b" cm="1">
        <f t="array" ref="B289">AND(分科號=E289,D289&gt;=分起日,D289&lt;=分訖日,IF(分專案="全部",TRUE,J289=分專案))</f>
        <v>0</v>
      </c>
      <c r="C289" s="45">
        <f t="shared" si="18"/>
        <v>0</v>
      </c>
      <c r="D289" s="44">
        <f t="shared" si="19"/>
        <v>0</v>
      </c>
      <c r="E289" s="217">
        <f t="shared" si="21"/>
        <v>0</v>
      </c>
      <c r="F289" s="284"/>
      <c r="G289" s="289"/>
      <c r="H289" s="304"/>
      <c r="I289" s="290"/>
      <c r="J289" s="304"/>
      <c r="K289" s="305"/>
      <c r="L289" s="50"/>
      <c r="M289" s="63"/>
    </row>
    <row r="290" spans="1:13">
      <c r="A290" s="44">
        <f t="shared" ca="1" si="20"/>
        <v>0</v>
      </c>
      <c r="B290" s="44" t="b" cm="1">
        <f t="array" ref="B290">AND(分科號=E290,D290&gt;=分起日,D290&lt;=分訖日,IF(分專案="全部",TRUE,J290=分專案))</f>
        <v>0</v>
      </c>
      <c r="C290" s="45">
        <f t="shared" si="18"/>
        <v>0</v>
      </c>
      <c r="D290" s="44">
        <f t="shared" si="19"/>
        <v>0</v>
      </c>
      <c r="E290" s="217">
        <f t="shared" si="21"/>
        <v>0</v>
      </c>
      <c r="F290" s="284"/>
      <c r="G290" s="289"/>
      <c r="H290" s="304"/>
      <c r="I290" s="290"/>
      <c r="J290" s="304"/>
      <c r="K290" s="305"/>
      <c r="L290" s="50"/>
      <c r="M290" s="63"/>
    </row>
    <row r="291" spans="1:13">
      <c r="A291" s="44">
        <f t="shared" ca="1" si="20"/>
        <v>0</v>
      </c>
      <c r="B291" s="44" t="b" cm="1">
        <f t="array" ref="B291">AND(分科號=E291,D291&gt;=分起日,D291&lt;=分訖日,IF(分專案="全部",TRUE,J291=分專案))</f>
        <v>0</v>
      </c>
      <c r="C291" s="45">
        <f t="shared" si="18"/>
        <v>0</v>
      </c>
      <c r="D291" s="44">
        <f t="shared" si="19"/>
        <v>0</v>
      </c>
      <c r="E291" s="217">
        <f t="shared" si="21"/>
        <v>0</v>
      </c>
      <c r="F291" s="284"/>
      <c r="G291" s="289"/>
      <c r="H291" s="304"/>
      <c r="I291" s="290"/>
      <c r="J291" s="304"/>
      <c r="K291" s="305"/>
      <c r="L291" s="50"/>
      <c r="M291" s="63"/>
    </row>
    <row r="292" spans="1:13">
      <c r="A292" s="44">
        <f t="shared" ca="1" si="20"/>
        <v>0</v>
      </c>
      <c r="B292" s="44" t="b" cm="1">
        <f t="array" ref="B292">AND(分科號=E292,D292&gt;=分起日,D292&lt;=分訖日,IF(分專案="全部",TRUE,J292=分專案))</f>
        <v>0</v>
      </c>
      <c r="C292" s="45">
        <f t="shared" si="18"/>
        <v>0</v>
      </c>
      <c r="D292" s="44">
        <f t="shared" si="19"/>
        <v>0</v>
      </c>
      <c r="E292" s="217">
        <f t="shared" si="21"/>
        <v>0</v>
      </c>
      <c r="F292" s="284"/>
      <c r="G292" s="289"/>
      <c r="H292" s="304"/>
      <c r="I292" s="290"/>
      <c r="J292" s="304"/>
      <c r="K292" s="305"/>
      <c r="L292" s="50"/>
      <c r="M292" s="63"/>
    </row>
    <row r="293" spans="1:13">
      <c r="A293" s="44">
        <f t="shared" ca="1" si="20"/>
        <v>0</v>
      </c>
      <c r="B293" s="44" t="b" cm="1">
        <f t="array" ref="B293">AND(分科號=E293,D293&gt;=分起日,D293&lt;=分訖日,IF(分專案="全部",TRUE,J293=分專案))</f>
        <v>0</v>
      </c>
      <c r="C293" s="45">
        <f t="shared" si="18"/>
        <v>0</v>
      </c>
      <c r="D293" s="44">
        <f t="shared" si="19"/>
        <v>0</v>
      </c>
      <c r="E293" s="217">
        <f t="shared" si="21"/>
        <v>0</v>
      </c>
      <c r="F293" s="284"/>
      <c r="G293" s="289"/>
      <c r="H293" s="304"/>
      <c r="I293" s="290"/>
      <c r="J293" s="304"/>
      <c r="K293" s="305"/>
      <c r="L293" s="50"/>
      <c r="M293" s="63"/>
    </row>
    <row r="294" spans="1:13">
      <c r="A294" s="44">
        <f t="shared" ca="1" si="20"/>
        <v>0</v>
      </c>
      <c r="B294" s="44" t="b" cm="1">
        <f t="array" ref="B294">AND(分科號=E294,D294&gt;=分起日,D294&lt;=分訖日,IF(分專案="全部",TRUE,J294=分專案))</f>
        <v>0</v>
      </c>
      <c r="C294" s="45">
        <f t="shared" si="18"/>
        <v>0</v>
      </c>
      <c r="D294" s="44">
        <f t="shared" si="19"/>
        <v>0</v>
      </c>
      <c r="E294" s="217">
        <f t="shared" si="21"/>
        <v>0</v>
      </c>
      <c r="F294" s="284"/>
      <c r="G294" s="289"/>
      <c r="H294" s="304"/>
      <c r="I294" s="290"/>
      <c r="J294" s="304"/>
      <c r="K294" s="305"/>
      <c r="L294" s="50"/>
      <c r="M294" s="63"/>
    </row>
    <row r="295" spans="1:13">
      <c r="A295" s="44">
        <f t="shared" ca="1" si="20"/>
        <v>0</v>
      </c>
      <c r="B295" s="44" t="b" cm="1">
        <f t="array" ref="B295">AND(分科號=E295,D295&gt;=分起日,D295&lt;=分訖日,IF(分專案="全部",TRUE,J295=分專案))</f>
        <v>0</v>
      </c>
      <c r="C295" s="45">
        <f t="shared" si="18"/>
        <v>0</v>
      </c>
      <c r="D295" s="44">
        <f t="shared" si="19"/>
        <v>0</v>
      </c>
      <c r="E295" s="217">
        <f t="shared" si="21"/>
        <v>0</v>
      </c>
      <c r="F295" s="284"/>
      <c r="G295" s="289"/>
      <c r="H295" s="304"/>
      <c r="I295" s="290"/>
      <c r="J295" s="304"/>
      <c r="K295" s="305"/>
      <c r="L295" s="50"/>
      <c r="M295" s="63"/>
    </row>
    <row r="296" spans="1:13">
      <c r="A296" s="44">
        <f t="shared" ca="1" si="20"/>
        <v>0</v>
      </c>
      <c r="B296" s="44" t="b" cm="1">
        <f t="array" ref="B296">AND(分科號=E296,D296&gt;=分起日,D296&lt;=分訖日,IF(分專案="全部",TRUE,J296=分專案))</f>
        <v>0</v>
      </c>
      <c r="C296" s="45">
        <f t="shared" si="18"/>
        <v>0</v>
      </c>
      <c r="D296" s="44">
        <f t="shared" si="19"/>
        <v>0</v>
      </c>
      <c r="E296" s="217">
        <f t="shared" si="21"/>
        <v>0</v>
      </c>
      <c r="F296" s="284"/>
      <c r="G296" s="289"/>
      <c r="H296" s="304"/>
      <c r="I296" s="290"/>
      <c r="J296" s="304"/>
      <c r="K296" s="305"/>
      <c r="L296" s="50"/>
      <c r="M296" s="63"/>
    </row>
    <row r="297" spans="1:13">
      <c r="A297" s="44">
        <f t="shared" ca="1" si="20"/>
        <v>0</v>
      </c>
      <c r="B297" s="44" t="b" cm="1">
        <f t="array" ref="B297">AND(分科號=E297,D297&gt;=分起日,D297&lt;=分訖日,IF(分專案="全部",TRUE,J297=分專案))</f>
        <v>0</v>
      </c>
      <c r="C297" s="45">
        <f t="shared" si="18"/>
        <v>0</v>
      </c>
      <c r="D297" s="44">
        <f t="shared" si="19"/>
        <v>0</v>
      </c>
      <c r="E297" s="217">
        <f t="shared" si="21"/>
        <v>0</v>
      </c>
      <c r="F297" s="284"/>
      <c r="G297" s="289"/>
      <c r="H297" s="304"/>
      <c r="I297" s="290"/>
      <c r="J297" s="304"/>
      <c r="K297" s="305"/>
      <c r="L297" s="50"/>
      <c r="M297" s="63"/>
    </row>
    <row r="298" spans="1:13">
      <c r="A298" s="44">
        <f t="shared" ca="1" si="20"/>
        <v>0</v>
      </c>
      <c r="B298" s="44" t="b" cm="1">
        <f t="array" ref="B298">AND(分科號=E298,D298&gt;=分起日,D298&lt;=分訖日,IF(分專案="全部",TRUE,J298=分專案))</f>
        <v>0</v>
      </c>
      <c r="C298" s="45">
        <f t="shared" si="18"/>
        <v>0</v>
      </c>
      <c r="D298" s="44">
        <f t="shared" si="19"/>
        <v>0</v>
      </c>
      <c r="E298" s="217">
        <f t="shared" si="21"/>
        <v>0</v>
      </c>
      <c r="F298" s="284"/>
      <c r="G298" s="289"/>
      <c r="H298" s="304"/>
      <c r="I298" s="290"/>
      <c r="J298" s="304"/>
      <c r="K298" s="305"/>
      <c r="L298" s="50"/>
      <c r="M298" s="63"/>
    </row>
    <row r="299" spans="1:13">
      <c r="A299" s="44">
        <f t="shared" ca="1" si="20"/>
        <v>0</v>
      </c>
      <c r="B299" s="44" t="b" cm="1">
        <f t="array" ref="B299">AND(分科號=E299,D299&gt;=分起日,D299&lt;=分訖日,IF(分專案="全部",TRUE,J299=分專案))</f>
        <v>0</v>
      </c>
      <c r="C299" s="45">
        <f t="shared" si="18"/>
        <v>0</v>
      </c>
      <c r="D299" s="44">
        <f t="shared" si="19"/>
        <v>0</v>
      </c>
      <c r="E299" s="217">
        <f t="shared" si="21"/>
        <v>0</v>
      </c>
      <c r="F299" s="284"/>
      <c r="G299" s="289"/>
      <c r="H299" s="304"/>
      <c r="I299" s="290"/>
      <c r="J299" s="304"/>
      <c r="K299" s="305"/>
      <c r="L299" s="50"/>
      <c r="M299" s="63"/>
    </row>
    <row r="300" spans="1:13">
      <c r="A300" s="44">
        <f t="shared" ca="1" si="20"/>
        <v>0</v>
      </c>
      <c r="B300" s="44" t="b" cm="1">
        <f t="array" ref="B300">AND(分科號=E300,D300&gt;=分起日,D300&lt;=分訖日,IF(分專案="全部",TRUE,J300=分專案))</f>
        <v>0</v>
      </c>
      <c r="C300" s="45">
        <f t="shared" si="18"/>
        <v>0</v>
      </c>
      <c r="D300" s="44">
        <f t="shared" si="19"/>
        <v>0</v>
      </c>
      <c r="E300" s="217">
        <f t="shared" si="21"/>
        <v>0</v>
      </c>
      <c r="F300" s="284"/>
      <c r="G300" s="289"/>
      <c r="H300" s="304"/>
      <c r="I300" s="290"/>
      <c r="J300" s="304"/>
      <c r="K300" s="305"/>
      <c r="L300" s="50"/>
      <c r="M300" s="63"/>
    </row>
    <row r="301" spans="1:13">
      <c r="A301" s="44">
        <f t="shared" ca="1" si="20"/>
        <v>0</v>
      </c>
      <c r="B301" s="44" t="b" cm="1">
        <f t="array" ref="B301">AND(分科號=E301,D301&gt;=分起日,D301&lt;=分訖日,IF(分專案="全部",TRUE,J301=分專案))</f>
        <v>0</v>
      </c>
      <c r="C301" s="45">
        <f t="shared" si="18"/>
        <v>0</v>
      </c>
      <c r="D301" s="44">
        <f t="shared" si="19"/>
        <v>0</v>
      </c>
      <c r="E301" s="217">
        <f t="shared" si="21"/>
        <v>0</v>
      </c>
      <c r="F301" s="284"/>
      <c r="G301" s="289"/>
      <c r="H301" s="304"/>
      <c r="I301" s="290"/>
      <c r="J301" s="304"/>
      <c r="K301" s="305"/>
      <c r="L301" s="50"/>
      <c r="M301" s="63"/>
    </row>
    <row r="302" spans="1:13">
      <c r="A302" s="44">
        <f t="shared" ca="1" si="20"/>
        <v>0</v>
      </c>
      <c r="B302" s="44" t="b" cm="1">
        <f t="array" ref="B302">AND(分科號=E302,D302&gt;=分起日,D302&lt;=分訖日,IF(分專案="全部",TRUE,J302=分專案))</f>
        <v>0</v>
      </c>
      <c r="C302" s="45">
        <f t="shared" si="18"/>
        <v>0</v>
      </c>
      <c r="D302" s="44">
        <f t="shared" si="19"/>
        <v>0</v>
      </c>
      <c r="E302" s="217">
        <f t="shared" si="21"/>
        <v>0</v>
      </c>
      <c r="F302" s="284"/>
      <c r="G302" s="289"/>
      <c r="H302" s="304"/>
      <c r="I302" s="290"/>
      <c r="J302" s="304"/>
      <c r="K302" s="305"/>
      <c r="L302" s="50"/>
      <c r="M302" s="63"/>
    </row>
    <row r="303" spans="1:13">
      <c r="A303" s="44">
        <f t="shared" ca="1" si="20"/>
        <v>0</v>
      </c>
      <c r="B303" s="44" t="b" cm="1">
        <f t="array" ref="B303">AND(分科號=E303,D303&gt;=分起日,D303&lt;=分訖日,IF(分專案="全部",TRUE,J303=分專案))</f>
        <v>0</v>
      </c>
      <c r="C303" s="45">
        <f t="shared" si="18"/>
        <v>0</v>
      </c>
      <c r="D303" s="44">
        <f t="shared" si="19"/>
        <v>0</v>
      </c>
      <c r="E303" s="217">
        <f t="shared" si="21"/>
        <v>0</v>
      </c>
      <c r="F303" s="284"/>
      <c r="G303" s="289"/>
      <c r="H303" s="304"/>
      <c r="I303" s="290"/>
      <c r="J303" s="304"/>
      <c r="K303" s="305"/>
      <c r="L303" s="50"/>
      <c r="M303" s="63"/>
    </row>
    <row r="304" spans="1:13">
      <c r="A304" s="44">
        <f t="shared" ca="1" si="20"/>
        <v>0</v>
      </c>
      <c r="B304" s="44" t="b" cm="1">
        <f t="array" ref="B304">AND(分科號=E304,D304&gt;=分起日,D304&lt;=分訖日,IF(分專案="全部",TRUE,J304=分專案))</f>
        <v>0</v>
      </c>
      <c r="C304" s="45">
        <f t="shared" si="18"/>
        <v>0</v>
      </c>
      <c r="D304" s="44">
        <f t="shared" si="19"/>
        <v>0</v>
      </c>
      <c r="E304" s="217">
        <f t="shared" si="21"/>
        <v>0</v>
      </c>
      <c r="F304" s="284"/>
      <c r="G304" s="289"/>
      <c r="H304" s="304"/>
      <c r="I304" s="290"/>
      <c r="J304" s="304"/>
      <c r="K304" s="305"/>
      <c r="L304" s="50"/>
      <c r="M304" s="63"/>
    </row>
    <row r="305" spans="1:13">
      <c r="A305" s="44">
        <f t="shared" ca="1" si="20"/>
        <v>0</v>
      </c>
      <c r="B305" s="44" t="b" cm="1">
        <f t="array" ref="B305">AND(分科號=E305,D305&gt;=分起日,D305&lt;=分訖日,IF(分專案="全部",TRUE,J305=分專案))</f>
        <v>0</v>
      </c>
      <c r="C305" s="45">
        <f t="shared" si="18"/>
        <v>0</v>
      </c>
      <c r="D305" s="44">
        <f t="shared" si="19"/>
        <v>0</v>
      </c>
      <c r="E305" s="217">
        <f t="shared" si="21"/>
        <v>0</v>
      </c>
      <c r="F305" s="284"/>
      <c r="G305" s="289"/>
      <c r="H305" s="304"/>
      <c r="I305" s="290"/>
      <c r="J305" s="304"/>
      <c r="K305" s="305"/>
      <c r="L305" s="50"/>
      <c r="M305" s="63"/>
    </row>
    <row r="306" spans="1:13">
      <c r="A306" s="44">
        <f t="shared" ca="1" si="20"/>
        <v>0</v>
      </c>
      <c r="B306" s="44" t="b" cm="1">
        <f t="array" ref="B306">AND(分科號=E306,D306&gt;=分起日,D306&lt;=分訖日,IF(分專案="全部",TRUE,J306=分專案))</f>
        <v>0</v>
      </c>
      <c r="C306" s="45">
        <f t="shared" si="18"/>
        <v>0</v>
      </c>
      <c r="D306" s="44">
        <f t="shared" si="19"/>
        <v>0</v>
      </c>
      <c r="E306" s="217">
        <f t="shared" si="21"/>
        <v>0</v>
      </c>
      <c r="F306" s="284"/>
      <c r="G306" s="289"/>
      <c r="H306" s="304"/>
      <c r="I306" s="290"/>
      <c r="J306" s="304"/>
      <c r="K306" s="305"/>
      <c r="L306" s="50"/>
      <c r="M306" s="63"/>
    </row>
    <row r="307" spans="1:13">
      <c r="A307" s="44">
        <f t="shared" ca="1" si="20"/>
        <v>0</v>
      </c>
      <c r="B307" s="44" t="b" cm="1">
        <f t="array" ref="B307">AND(分科號=E307,D307&gt;=分起日,D307&lt;=分訖日,IF(分專案="全部",TRUE,J307=分專案))</f>
        <v>0</v>
      </c>
      <c r="C307" s="45">
        <f t="shared" si="18"/>
        <v>0</v>
      </c>
      <c r="D307" s="44">
        <f t="shared" si="19"/>
        <v>0</v>
      </c>
      <c r="E307" s="217">
        <f t="shared" si="21"/>
        <v>0</v>
      </c>
      <c r="F307" s="284"/>
      <c r="G307" s="289"/>
      <c r="H307" s="304"/>
      <c r="I307" s="290"/>
      <c r="J307" s="304"/>
      <c r="K307" s="305"/>
      <c r="L307" s="50"/>
      <c r="M307" s="63"/>
    </row>
    <row r="308" spans="1:13">
      <c r="A308" s="44">
        <f t="shared" ca="1" si="20"/>
        <v>0</v>
      </c>
      <c r="B308" s="44" t="b" cm="1">
        <f t="array" ref="B308">AND(分科號=E308,D308&gt;=分起日,D308&lt;=分訖日,IF(分專案="全部",TRUE,J308=分專案))</f>
        <v>0</v>
      </c>
      <c r="C308" s="45">
        <f t="shared" si="18"/>
        <v>0</v>
      </c>
      <c r="D308" s="44">
        <f t="shared" si="19"/>
        <v>0</v>
      </c>
      <c r="E308" s="217">
        <f t="shared" si="21"/>
        <v>0</v>
      </c>
      <c r="F308" s="284"/>
      <c r="G308" s="289"/>
      <c r="H308" s="304"/>
      <c r="I308" s="290"/>
      <c r="J308" s="304"/>
      <c r="K308" s="305"/>
      <c r="L308" s="50"/>
      <c r="M308" s="63"/>
    </row>
    <row r="309" spans="1:13">
      <c r="A309" s="44">
        <f t="shared" ca="1" si="20"/>
        <v>0</v>
      </c>
      <c r="B309" s="44" t="b" cm="1">
        <f t="array" ref="B309">AND(分科號=E309,D309&gt;=分起日,D309&lt;=分訖日,IF(分專案="全部",TRUE,J309=分專案))</f>
        <v>0</v>
      </c>
      <c r="C309" s="45">
        <f t="shared" si="18"/>
        <v>0</v>
      </c>
      <c r="D309" s="44">
        <f t="shared" si="19"/>
        <v>0</v>
      </c>
      <c r="E309" s="217">
        <f t="shared" si="21"/>
        <v>0</v>
      </c>
      <c r="F309" s="284"/>
      <c r="G309" s="289"/>
      <c r="H309" s="304"/>
      <c r="I309" s="290"/>
      <c r="J309" s="304"/>
      <c r="K309" s="305"/>
      <c r="L309" s="50"/>
      <c r="M309" s="63"/>
    </row>
    <row r="310" spans="1:13">
      <c r="A310" s="44">
        <f t="shared" ca="1" si="20"/>
        <v>0</v>
      </c>
      <c r="B310" s="44" t="b" cm="1">
        <f t="array" ref="B310">AND(分科號=E310,D310&gt;=分起日,D310&lt;=分訖日,IF(分專案="全部",TRUE,J310=分專案))</f>
        <v>0</v>
      </c>
      <c r="C310" s="45">
        <f t="shared" si="18"/>
        <v>0</v>
      </c>
      <c r="D310" s="44">
        <f t="shared" si="19"/>
        <v>0</v>
      </c>
      <c r="E310" s="217">
        <f t="shared" si="21"/>
        <v>0</v>
      </c>
      <c r="F310" s="284"/>
      <c r="G310" s="289"/>
      <c r="H310" s="304"/>
      <c r="I310" s="290"/>
      <c r="J310" s="304"/>
      <c r="K310" s="305"/>
      <c r="L310" s="50"/>
      <c r="M310" s="63"/>
    </row>
    <row r="311" spans="1:13">
      <c r="A311" s="44">
        <f t="shared" ca="1" si="20"/>
        <v>0</v>
      </c>
      <c r="B311" s="44" t="b" cm="1">
        <f t="array" ref="B311">AND(分科號=E311,D311&gt;=分起日,D311&lt;=分訖日,IF(分專案="全部",TRUE,J311=分專案))</f>
        <v>0</v>
      </c>
      <c r="C311" s="45">
        <f t="shared" si="18"/>
        <v>0</v>
      </c>
      <c r="D311" s="44">
        <f t="shared" si="19"/>
        <v>0</v>
      </c>
      <c r="E311" s="217">
        <f t="shared" si="21"/>
        <v>0</v>
      </c>
      <c r="F311" s="284"/>
      <c r="G311" s="289"/>
      <c r="H311" s="304"/>
      <c r="I311" s="290"/>
      <c r="J311" s="304"/>
      <c r="K311" s="305"/>
      <c r="L311" s="50"/>
      <c r="M311" s="63"/>
    </row>
    <row r="312" spans="1:13">
      <c r="A312" s="44">
        <f t="shared" ca="1" si="20"/>
        <v>0</v>
      </c>
      <c r="B312" s="44" t="b" cm="1">
        <f t="array" ref="B312">AND(分科號=E312,D312&gt;=分起日,D312&lt;=分訖日,IF(分專案="全部",TRUE,J312=分專案))</f>
        <v>0</v>
      </c>
      <c r="C312" s="45">
        <f t="shared" si="18"/>
        <v>0</v>
      </c>
      <c r="D312" s="44">
        <f t="shared" si="19"/>
        <v>0</v>
      </c>
      <c r="E312" s="217">
        <f t="shared" si="21"/>
        <v>0</v>
      </c>
      <c r="F312" s="284"/>
      <c r="G312" s="289"/>
      <c r="H312" s="304"/>
      <c r="I312" s="290"/>
      <c r="J312" s="304"/>
      <c r="K312" s="305"/>
      <c r="L312" s="50"/>
      <c r="M312" s="63"/>
    </row>
    <row r="313" spans="1:13">
      <c r="A313" s="44">
        <f t="shared" ca="1" si="20"/>
        <v>0</v>
      </c>
      <c r="B313" s="44" t="b" cm="1">
        <f t="array" ref="B313">AND(分科號=E313,D313&gt;=分起日,D313&lt;=分訖日,IF(分專案="全部",TRUE,J313=分專案))</f>
        <v>0</v>
      </c>
      <c r="C313" s="45">
        <f t="shared" si="18"/>
        <v>0</v>
      </c>
      <c r="D313" s="44">
        <f t="shared" si="19"/>
        <v>0</v>
      </c>
      <c r="E313" s="217">
        <f t="shared" si="21"/>
        <v>0</v>
      </c>
      <c r="F313" s="284"/>
      <c r="G313" s="289"/>
      <c r="H313" s="304"/>
      <c r="I313" s="290"/>
      <c r="J313" s="304"/>
      <c r="K313" s="305"/>
      <c r="L313" s="50"/>
      <c r="M313" s="63"/>
    </row>
    <row r="314" spans="1:13">
      <c r="A314" s="44">
        <f t="shared" ca="1" si="20"/>
        <v>0</v>
      </c>
      <c r="B314" s="44" t="b" cm="1">
        <f t="array" ref="B314">AND(分科號=E314,D314&gt;=分起日,D314&lt;=分訖日,IF(分專案="全部",TRUE,J314=分專案))</f>
        <v>0</v>
      </c>
      <c r="C314" s="45">
        <f t="shared" si="18"/>
        <v>0</v>
      </c>
      <c r="D314" s="44">
        <f t="shared" si="19"/>
        <v>0</v>
      </c>
      <c r="E314" s="217">
        <f t="shared" si="21"/>
        <v>0</v>
      </c>
      <c r="F314" s="284"/>
      <c r="G314" s="289"/>
      <c r="H314" s="304"/>
      <c r="I314" s="290"/>
      <c r="J314" s="304"/>
      <c r="K314" s="305"/>
      <c r="L314" s="50"/>
      <c r="M314" s="63"/>
    </row>
    <row r="315" spans="1:13">
      <c r="A315" s="44">
        <f t="shared" ca="1" si="20"/>
        <v>0</v>
      </c>
      <c r="B315" s="44" t="b" cm="1">
        <f t="array" ref="B315">AND(分科號=E315,D315&gt;=分起日,D315&lt;=分訖日,IF(分專案="全部",TRUE,J315=分專案))</f>
        <v>0</v>
      </c>
      <c r="C315" s="45">
        <f t="shared" si="18"/>
        <v>0</v>
      </c>
      <c r="D315" s="44">
        <f t="shared" si="19"/>
        <v>0</v>
      </c>
      <c r="E315" s="217">
        <f t="shared" si="21"/>
        <v>0</v>
      </c>
      <c r="F315" s="284"/>
      <c r="G315" s="289"/>
      <c r="H315" s="304"/>
      <c r="I315" s="290"/>
      <c r="J315" s="304"/>
      <c r="K315" s="305"/>
      <c r="L315" s="50"/>
      <c r="M315" s="63"/>
    </row>
    <row r="316" spans="1:13">
      <c r="A316" s="44">
        <f t="shared" ca="1" si="20"/>
        <v>0</v>
      </c>
      <c r="B316" s="44" t="b" cm="1">
        <f t="array" ref="B316">AND(分科號=E316,D316&gt;=分起日,D316&lt;=分訖日,IF(分專案="全部",TRUE,J316=分專案))</f>
        <v>0</v>
      </c>
      <c r="C316" s="45">
        <f t="shared" si="18"/>
        <v>0</v>
      </c>
      <c r="D316" s="44">
        <f t="shared" si="19"/>
        <v>0</v>
      </c>
      <c r="E316" s="217">
        <f t="shared" si="21"/>
        <v>0</v>
      </c>
      <c r="F316" s="284"/>
      <c r="G316" s="289"/>
      <c r="H316" s="304"/>
      <c r="I316" s="290"/>
      <c r="J316" s="304"/>
      <c r="K316" s="305"/>
      <c r="L316" s="50"/>
      <c r="M316" s="63"/>
    </row>
    <row r="317" spans="1:13">
      <c r="A317" s="44">
        <f t="shared" ca="1" si="20"/>
        <v>0</v>
      </c>
      <c r="B317" s="44" t="b" cm="1">
        <f t="array" ref="B317">AND(分科號=E317,D317&gt;=分起日,D317&lt;=分訖日,IF(分專案="全部",TRUE,J317=分專案))</f>
        <v>0</v>
      </c>
      <c r="C317" s="45">
        <f t="shared" si="18"/>
        <v>0</v>
      </c>
      <c r="D317" s="44">
        <f t="shared" si="19"/>
        <v>0</v>
      </c>
      <c r="E317" s="217">
        <f t="shared" si="21"/>
        <v>0</v>
      </c>
      <c r="F317" s="284"/>
      <c r="G317" s="289"/>
      <c r="H317" s="304"/>
      <c r="I317" s="290"/>
      <c r="J317" s="304"/>
      <c r="K317" s="305"/>
      <c r="L317" s="50"/>
      <c r="M317" s="63"/>
    </row>
    <row r="318" spans="1:13">
      <c r="A318" s="44">
        <f t="shared" ca="1" si="20"/>
        <v>0</v>
      </c>
      <c r="B318" s="44" t="b" cm="1">
        <f t="array" ref="B318">AND(分科號=E318,D318&gt;=分起日,D318&lt;=分訖日,IF(分專案="全部",TRUE,J318=分專案))</f>
        <v>0</v>
      </c>
      <c r="C318" s="45">
        <f t="shared" si="18"/>
        <v>0</v>
      </c>
      <c r="D318" s="44">
        <f t="shared" si="19"/>
        <v>0</v>
      </c>
      <c r="E318" s="217">
        <f t="shared" si="21"/>
        <v>0</v>
      </c>
      <c r="F318" s="284"/>
      <c r="G318" s="289"/>
      <c r="H318" s="304"/>
      <c r="I318" s="290"/>
      <c r="J318" s="304"/>
      <c r="K318" s="305"/>
      <c r="L318" s="50"/>
      <c r="M318" s="63"/>
    </row>
    <row r="319" spans="1:13">
      <c r="A319" s="44">
        <f t="shared" ca="1" si="20"/>
        <v>0</v>
      </c>
      <c r="B319" s="44" t="b" cm="1">
        <f t="array" ref="B319">AND(分科號=E319,D319&gt;=分起日,D319&lt;=分訖日,IF(分專案="全部",TRUE,J319=分專案))</f>
        <v>0</v>
      </c>
      <c r="C319" s="45">
        <f t="shared" si="18"/>
        <v>0</v>
      </c>
      <c r="D319" s="44">
        <f t="shared" si="19"/>
        <v>0</v>
      </c>
      <c r="E319" s="217">
        <f t="shared" si="21"/>
        <v>0</v>
      </c>
      <c r="F319" s="284"/>
      <c r="G319" s="289"/>
      <c r="H319" s="304"/>
      <c r="I319" s="290"/>
      <c r="J319" s="304"/>
      <c r="K319" s="305"/>
      <c r="L319" s="50"/>
      <c r="M319" s="63"/>
    </row>
    <row r="320" spans="1:13">
      <c r="A320" s="44">
        <f t="shared" ca="1" si="20"/>
        <v>0</v>
      </c>
      <c r="B320" s="44" t="b" cm="1">
        <f t="array" ref="B320">AND(分科號=E320,D320&gt;=分起日,D320&lt;=分訖日,IF(分專案="全部",TRUE,J320=分專案))</f>
        <v>0</v>
      </c>
      <c r="C320" s="45">
        <f t="shared" si="18"/>
        <v>0</v>
      </c>
      <c r="D320" s="44">
        <f t="shared" si="19"/>
        <v>0</v>
      </c>
      <c r="E320" s="217">
        <f t="shared" si="21"/>
        <v>0</v>
      </c>
      <c r="F320" s="284"/>
      <c r="G320" s="289"/>
      <c r="H320" s="304"/>
      <c r="I320" s="290"/>
      <c r="J320" s="304"/>
      <c r="K320" s="305"/>
      <c r="L320" s="50"/>
      <c r="M320" s="63"/>
    </row>
    <row r="321" spans="1:13">
      <c r="A321" s="44">
        <f t="shared" ca="1" si="20"/>
        <v>0</v>
      </c>
      <c r="B321" s="44" t="b" cm="1">
        <f t="array" ref="B321">AND(分科號=E321,D321&gt;=分起日,D321&lt;=分訖日,IF(分專案="全部",TRUE,J321=分專案))</f>
        <v>0</v>
      </c>
      <c r="C321" s="45">
        <f t="shared" si="18"/>
        <v>0</v>
      </c>
      <c r="D321" s="44">
        <f t="shared" si="19"/>
        <v>0</v>
      </c>
      <c r="E321" s="217">
        <f t="shared" si="21"/>
        <v>0</v>
      </c>
      <c r="F321" s="284"/>
      <c r="G321" s="289"/>
      <c r="H321" s="304"/>
      <c r="I321" s="290"/>
      <c r="J321" s="304"/>
      <c r="K321" s="305"/>
      <c r="L321" s="50"/>
      <c r="M321" s="63"/>
    </row>
    <row r="322" spans="1:13">
      <c r="A322" s="44">
        <f t="shared" ca="1" si="20"/>
        <v>0</v>
      </c>
      <c r="B322" s="44" t="b" cm="1">
        <f t="array" ref="B322">AND(分科號=E322,D322&gt;=分起日,D322&lt;=分訖日,IF(分專案="全部",TRUE,J322=分專案))</f>
        <v>0</v>
      </c>
      <c r="C322" s="45">
        <f t="shared" si="18"/>
        <v>0</v>
      </c>
      <c r="D322" s="44">
        <f t="shared" si="19"/>
        <v>0</v>
      </c>
      <c r="E322" s="217">
        <f t="shared" si="21"/>
        <v>0</v>
      </c>
      <c r="F322" s="284"/>
      <c r="G322" s="289"/>
      <c r="H322" s="304"/>
      <c r="I322" s="290"/>
      <c r="J322" s="304"/>
      <c r="K322" s="305"/>
      <c r="L322" s="50"/>
      <c r="M322" s="63"/>
    </row>
    <row r="323" spans="1:13">
      <c r="A323" s="44">
        <f t="shared" ca="1" si="20"/>
        <v>0</v>
      </c>
      <c r="B323" s="44" t="b" cm="1">
        <f t="array" ref="B323">AND(分科號=E323,D323&gt;=分起日,D323&lt;=分訖日,IF(分專案="全部",TRUE,J323=分專案))</f>
        <v>0</v>
      </c>
      <c r="C323" s="45">
        <f t="shared" si="18"/>
        <v>0</v>
      </c>
      <c r="D323" s="44">
        <f t="shared" si="19"/>
        <v>0</v>
      </c>
      <c r="E323" s="217">
        <f t="shared" si="21"/>
        <v>0</v>
      </c>
      <c r="F323" s="284"/>
      <c r="G323" s="289"/>
      <c r="H323" s="304"/>
      <c r="I323" s="290"/>
      <c r="J323" s="304"/>
      <c r="K323" s="305"/>
      <c r="L323" s="50"/>
      <c r="M323" s="63"/>
    </row>
    <row r="324" spans="1:13">
      <c r="A324" s="44">
        <f t="shared" ca="1" si="20"/>
        <v>0</v>
      </c>
      <c r="B324" s="44" t="b" cm="1">
        <f t="array" ref="B324">AND(分科號=E324,D324&gt;=分起日,D324&lt;=分訖日,IF(分專案="全部",TRUE,J324=分專案))</f>
        <v>0</v>
      </c>
      <c r="C324" s="45">
        <f t="shared" si="18"/>
        <v>0</v>
      </c>
      <c r="D324" s="44">
        <f t="shared" si="19"/>
        <v>0</v>
      </c>
      <c r="E324" s="217">
        <f t="shared" si="21"/>
        <v>0</v>
      </c>
      <c r="F324" s="284"/>
      <c r="G324" s="289"/>
      <c r="H324" s="304"/>
      <c r="I324" s="290"/>
      <c r="J324" s="304"/>
      <c r="K324" s="305"/>
      <c r="L324" s="50"/>
      <c r="M324" s="63"/>
    </row>
    <row r="325" spans="1:13">
      <c r="A325" s="44">
        <f t="shared" ca="1" si="20"/>
        <v>0</v>
      </c>
      <c r="B325" s="44" t="b" cm="1">
        <f t="array" ref="B325">AND(分科號=E325,D325&gt;=分起日,D325&lt;=分訖日,IF(分專案="全部",TRUE,J325=分專案))</f>
        <v>0</v>
      </c>
      <c r="C325" s="45">
        <f t="shared" si="18"/>
        <v>0</v>
      </c>
      <c r="D325" s="44">
        <f t="shared" si="19"/>
        <v>0</v>
      </c>
      <c r="E325" s="217">
        <f t="shared" si="21"/>
        <v>0</v>
      </c>
      <c r="F325" s="284"/>
      <c r="G325" s="289"/>
      <c r="H325" s="304"/>
      <c r="I325" s="290"/>
      <c r="J325" s="304"/>
      <c r="K325" s="305"/>
      <c r="L325" s="50"/>
      <c r="M325" s="63"/>
    </row>
    <row r="326" spans="1:13">
      <c r="A326" s="44">
        <f t="shared" ca="1" si="20"/>
        <v>0</v>
      </c>
      <c r="B326" s="44" t="b" cm="1">
        <f t="array" ref="B326">AND(分科號=E326,D326&gt;=分起日,D326&lt;=分訖日,IF(分專案="全部",TRUE,J326=分專案))</f>
        <v>0</v>
      </c>
      <c r="C326" s="45">
        <f t="shared" si="18"/>
        <v>0</v>
      </c>
      <c r="D326" s="44">
        <f t="shared" si="19"/>
        <v>0</v>
      </c>
      <c r="E326" s="217">
        <f t="shared" si="21"/>
        <v>0</v>
      </c>
      <c r="F326" s="284"/>
      <c r="G326" s="289"/>
      <c r="H326" s="304"/>
      <c r="I326" s="290"/>
      <c r="J326" s="304"/>
      <c r="K326" s="305"/>
      <c r="L326" s="50"/>
      <c r="M326" s="63"/>
    </row>
    <row r="327" spans="1:13">
      <c r="A327" s="44">
        <f t="shared" ca="1" si="20"/>
        <v>0</v>
      </c>
      <c r="B327" s="44" t="b" cm="1">
        <f t="array" ref="B327">AND(分科號=E327,D327&gt;=分起日,D327&lt;=分訖日,IF(分專案="全部",TRUE,J327=分專案))</f>
        <v>0</v>
      </c>
      <c r="C327" s="45">
        <f t="shared" ref="C327:C390" si="22">IF(F327&lt;&gt;"",F327,IF(E327&lt;&gt;0,INDEX(C:C,ROW()-1),0))</f>
        <v>0</v>
      </c>
      <c r="D327" s="44">
        <f t="shared" ref="D327:D390" si="23">IF(G327&lt;&gt;"",G327,IF(E327&lt;&gt;0,INDEX(D:D,ROW()-1),0))</f>
        <v>0</v>
      </c>
      <c r="E327" s="217">
        <f t="shared" si="21"/>
        <v>0</v>
      </c>
      <c r="F327" s="284"/>
      <c r="G327" s="289"/>
      <c r="H327" s="304"/>
      <c r="I327" s="290"/>
      <c r="J327" s="304"/>
      <c r="K327" s="305"/>
      <c r="L327" s="50"/>
      <c r="M327" s="63"/>
    </row>
    <row r="328" spans="1:13">
      <c r="A328" s="44">
        <f t="shared" ca="1" si="20"/>
        <v>0</v>
      </c>
      <c r="B328" s="44" t="b" cm="1">
        <f t="array" ref="B328">AND(分科號=E328,D328&gt;=分起日,D328&lt;=分訖日,IF(分專案="全部",TRUE,J328=分專案))</f>
        <v>0</v>
      </c>
      <c r="C328" s="45">
        <f t="shared" si="22"/>
        <v>0</v>
      </c>
      <c r="D328" s="44">
        <f t="shared" si="23"/>
        <v>0</v>
      </c>
      <c r="E328" s="217">
        <f t="shared" si="21"/>
        <v>0</v>
      </c>
      <c r="F328" s="284"/>
      <c r="G328" s="289"/>
      <c r="H328" s="304"/>
      <c r="I328" s="290"/>
      <c r="J328" s="304"/>
      <c r="K328" s="305"/>
      <c r="L328" s="50"/>
      <c r="M328" s="63"/>
    </row>
    <row r="329" spans="1:13">
      <c r="A329" s="44">
        <f t="shared" ref="A329:A392" ca="1" si="24">IF(B329,COUNTIF(OFFSET(B329,ROW()*-1+6,,ROW()-5),TRUE),0)</f>
        <v>0</v>
      </c>
      <c r="B329" s="44" t="b" cm="1">
        <f t="array" ref="B329">AND(分科號=E329,D329&gt;=分起日,D329&lt;=分訖日,IF(分專案="全部",TRUE,J329=分專案))</f>
        <v>0</v>
      </c>
      <c r="C329" s="45">
        <f t="shared" si="22"/>
        <v>0</v>
      </c>
      <c r="D329" s="44">
        <f t="shared" si="23"/>
        <v>0</v>
      </c>
      <c r="E329" s="217">
        <f t="shared" si="21"/>
        <v>0</v>
      </c>
      <c r="F329" s="284"/>
      <c r="G329" s="289"/>
      <c r="H329" s="304"/>
      <c r="I329" s="290"/>
      <c r="J329" s="304"/>
      <c r="K329" s="305"/>
      <c r="L329" s="50"/>
      <c r="M329" s="63"/>
    </row>
    <row r="330" spans="1:13">
      <c r="A330" s="44">
        <f t="shared" ca="1" si="24"/>
        <v>0</v>
      </c>
      <c r="B330" s="44" t="b" cm="1">
        <f t="array" ref="B330">AND(分科號=E330,D330&gt;=分起日,D330&lt;=分訖日,IF(分專案="全部",TRUE,J330=分專案))</f>
        <v>0</v>
      </c>
      <c r="C330" s="45">
        <f t="shared" si="22"/>
        <v>0</v>
      </c>
      <c r="D330" s="44">
        <f t="shared" si="23"/>
        <v>0</v>
      </c>
      <c r="E330" s="217">
        <f t="shared" ref="E330:E393" si="25">IF(I330&lt;&gt;"",VALUE(TRIM(LEFT(I330,6))),0)</f>
        <v>0</v>
      </c>
      <c r="F330" s="284"/>
      <c r="G330" s="289"/>
      <c r="H330" s="304"/>
      <c r="I330" s="290"/>
      <c r="J330" s="304"/>
      <c r="K330" s="305"/>
      <c r="L330" s="50"/>
      <c r="M330" s="63"/>
    </row>
    <row r="331" spans="1:13">
      <c r="A331" s="44">
        <f t="shared" ca="1" si="24"/>
        <v>0</v>
      </c>
      <c r="B331" s="44" t="b" cm="1">
        <f t="array" ref="B331">AND(分科號=E331,D331&gt;=分起日,D331&lt;=分訖日,IF(分專案="全部",TRUE,J331=分專案))</f>
        <v>0</v>
      </c>
      <c r="C331" s="45">
        <f t="shared" si="22"/>
        <v>0</v>
      </c>
      <c r="D331" s="44">
        <f t="shared" si="23"/>
        <v>0</v>
      </c>
      <c r="E331" s="217">
        <f t="shared" si="25"/>
        <v>0</v>
      </c>
      <c r="F331" s="284"/>
      <c r="G331" s="289"/>
      <c r="H331" s="304"/>
      <c r="I331" s="290"/>
      <c r="J331" s="304"/>
      <c r="K331" s="305"/>
      <c r="L331" s="50"/>
      <c r="M331" s="63"/>
    </row>
    <row r="332" spans="1:13">
      <c r="A332" s="44">
        <f t="shared" ca="1" si="24"/>
        <v>0</v>
      </c>
      <c r="B332" s="44" t="b" cm="1">
        <f t="array" ref="B332">AND(分科號=E332,D332&gt;=分起日,D332&lt;=分訖日,IF(分專案="全部",TRUE,J332=分專案))</f>
        <v>0</v>
      </c>
      <c r="C332" s="45">
        <f t="shared" si="22"/>
        <v>0</v>
      </c>
      <c r="D332" s="44">
        <f t="shared" si="23"/>
        <v>0</v>
      </c>
      <c r="E332" s="217">
        <f t="shared" si="25"/>
        <v>0</v>
      </c>
      <c r="F332" s="284"/>
      <c r="G332" s="289"/>
      <c r="H332" s="304"/>
      <c r="I332" s="290"/>
      <c r="J332" s="304"/>
      <c r="K332" s="305"/>
      <c r="L332" s="50"/>
      <c r="M332" s="63"/>
    </row>
    <row r="333" spans="1:13">
      <c r="A333" s="44">
        <f t="shared" ca="1" si="24"/>
        <v>0</v>
      </c>
      <c r="B333" s="44" t="b" cm="1">
        <f t="array" ref="B333">AND(分科號=E333,D333&gt;=分起日,D333&lt;=分訖日,IF(分專案="全部",TRUE,J333=分專案))</f>
        <v>0</v>
      </c>
      <c r="C333" s="45">
        <f t="shared" si="22"/>
        <v>0</v>
      </c>
      <c r="D333" s="44">
        <f t="shared" si="23"/>
        <v>0</v>
      </c>
      <c r="E333" s="217">
        <f t="shared" si="25"/>
        <v>0</v>
      </c>
      <c r="F333" s="284"/>
      <c r="G333" s="289"/>
      <c r="H333" s="304"/>
      <c r="I333" s="290"/>
      <c r="J333" s="304"/>
      <c r="K333" s="305"/>
      <c r="L333" s="50"/>
      <c r="M333" s="63"/>
    </row>
    <row r="334" spans="1:13">
      <c r="A334" s="44">
        <f t="shared" ca="1" si="24"/>
        <v>0</v>
      </c>
      <c r="B334" s="44" t="b" cm="1">
        <f t="array" ref="B334">AND(分科號=E334,D334&gt;=分起日,D334&lt;=分訖日,IF(分專案="全部",TRUE,J334=分專案))</f>
        <v>0</v>
      </c>
      <c r="C334" s="45">
        <f t="shared" si="22"/>
        <v>0</v>
      </c>
      <c r="D334" s="44">
        <f t="shared" si="23"/>
        <v>0</v>
      </c>
      <c r="E334" s="217">
        <f t="shared" si="25"/>
        <v>0</v>
      </c>
      <c r="F334" s="284"/>
      <c r="G334" s="289"/>
      <c r="H334" s="304"/>
      <c r="I334" s="290"/>
      <c r="J334" s="304"/>
      <c r="K334" s="305"/>
      <c r="L334" s="50"/>
      <c r="M334" s="63"/>
    </row>
    <row r="335" spans="1:13">
      <c r="A335" s="44">
        <f t="shared" ca="1" si="24"/>
        <v>0</v>
      </c>
      <c r="B335" s="44" t="b" cm="1">
        <f t="array" ref="B335">AND(分科號=E335,D335&gt;=分起日,D335&lt;=分訖日,IF(分專案="全部",TRUE,J335=分專案))</f>
        <v>0</v>
      </c>
      <c r="C335" s="45">
        <f t="shared" si="22"/>
        <v>0</v>
      </c>
      <c r="D335" s="44">
        <f t="shared" si="23"/>
        <v>0</v>
      </c>
      <c r="E335" s="217">
        <f t="shared" si="25"/>
        <v>0</v>
      </c>
      <c r="F335" s="284"/>
      <c r="G335" s="289"/>
      <c r="H335" s="304"/>
      <c r="I335" s="290"/>
      <c r="J335" s="304"/>
      <c r="K335" s="305"/>
      <c r="L335" s="50"/>
      <c r="M335" s="63"/>
    </row>
    <row r="336" spans="1:13">
      <c r="A336" s="44">
        <f t="shared" ca="1" si="24"/>
        <v>0</v>
      </c>
      <c r="B336" s="44" t="b" cm="1">
        <f t="array" ref="B336">AND(分科號=E336,D336&gt;=分起日,D336&lt;=分訖日,IF(分專案="全部",TRUE,J336=分專案))</f>
        <v>0</v>
      </c>
      <c r="C336" s="45">
        <f t="shared" si="22"/>
        <v>0</v>
      </c>
      <c r="D336" s="44">
        <f t="shared" si="23"/>
        <v>0</v>
      </c>
      <c r="E336" s="217">
        <f t="shared" si="25"/>
        <v>0</v>
      </c>
      <c r="F336" s="284"/>
      <c r="G336" s="289"/>
      <c r="H336" s="304"/>
      <c r="I336" s="290"/>
      <c r="J336" s="304"/>
      <c r="K336" s="305"/>
      <c r="L336" s="50"/>
      <c r="M336" s="63"/>
    </row>
    <row r="337" spans="1:13">
      <c r="A337" s="44">
        <f t="shared" ca="1" si="24"/>
        <v>0</v>
      </c>
      <c r="B337" s="44" t="b" cm="1">
        <f t="array" ref="B337">AND(分科號=E337,D337&gt;=分起日,D337&lt;=分訖日,IF(分專案="全部",TRUE,J337=分專案))</f>
        <v>0</v>
      </c>
      <c r="C337" s="45">
        <f t="shared" si="22"/>
        <v>0</v>
      </c>
      <c r="D337" s="44">
        <f t="shared" si="23"/>
        <v>0</v>
      </c>
      <c r="E337" s="217">
        <f t="shared" si="25"/>
        <v>0</v>
      </c>
      <c r="F337" s="284"/>
      <c r="G337" s="289"/>
      <c r="H337" s="304"/>
      <c r="I337" s="290"/>
      <c r="J337" s="304"/>
      <c r="K337" s="305"/>
      <c r="L337" s="50"/>
      <c r="M337" s="63"/>
    </row>
    <row r="338" spans="1:13">
      <c r="A338" s="44">
        <f t="shared" ca="1" si="24"/>
        <v>0</v>
      </c>
      <c r="B338" s="44" t="b" cm="1">
        <f t="array" ref="B338">AND(分科號=E338,D338&gt;=分起日,D338&lt;=分訖日,IF(分專案="全部",TRUE,J338=分專案))</f>
        <v>0</v>
      </c>
      <c r="C338" s="45">
        <f t="shared" si="22"/>
        <v>0</v>
      </c>
      <c r="D338" s="44">
        <f t="shared" si="23"/>
        <v>0</v>
      </c>
      <c r="E338" s="217">
        <f t="shared" si="25"/>
        <v>0</v>
      </c>
      <c r="F338" s="284"/>
      <c r="G338" s="289"/>
      <c r="H338" s="304"/>
      <c r="I338" s="290"/>
      <c r="J338" s="304"/>
      <c r="K338" s="305"/>
      <c r="L338" s="50"/>
      <c r="M338" s="63"/>
    </row>
    <row r="339" spans="1:13">
      <c r="A339" s="44">
        <f t="shared" ca="1" si="24"/>
        <v>0</v>
      </c>
      <c r="B339" s="44" t="b" cm="1">
        <f t="array" ref="B339">AND(分科號=E339,D339&gt;=分起日,D339&lt;=分訖日,IF(分專案="全部",TRUE,J339=分專案))</f>
        <v>0</v>
      </c>
      <c r="C339" s="45">
        <f t="shared" si="22"/>
        <v>0</v>
      </c>
      <c r="D339" s="44">
        <f t="shared" si="23"/>
        <v>0</v>
      </c>
      <c r="E339" s="217">
        <f t="shared" si="25"/>
        <v>0</v>
      </c>
      <c r="F339" s="284"/>
      <c r="G339" s="289"/>
      <c r="H339" s="304"/>
      <c r="I339" s="290"/>
      <c r="J339" s="304"/>
      <c r="K339" s="305"/>
      <c r="L339" s="50"/>
      <c r="M339" s="63"/>
    </row>
    <row r="340" spans="1:13">
      <c r="A340" s="44">
        <f t="shared" ca="1" si="24"/>
        <v>0</v>
      </c>
      <c r="B340" s="44" t="b" cm="1">
        <f t="array" ref="B340">AND(分科號=E340,D340&gt;=分起日,D340&lt;=分訖日,IF(分專案="全部",TRUE,J340=分專案))</f>
        <v>0</v>
      </c>
      <c r="C340" s="45">
        <f t="shared" si="22"/>
        <v>0</v>
      </c>
      <c r="D340" s="44">
        <f t="shared" si="23"/>
        <v>0</v>
      </c>
      <c r="E340" s="217">
        <f t="shared" si="25"/>
        <v>0</v>
      </c>
      <c r="F340" s="284"/>
      <c r="G340" s="289"/>
      <c r="H340" s="304"/>
      <c r="I340" s="290"/>
      <c r="J340" s="304"/>
      <c r="K340" s="305"/>
      <c r="L340" s="50"/>
      <c r="M340" s="63"/>
    </row>
    <row r="341" spans="1:13">
      <c r="A341" s="44">
        <f t="shared" ca="1" si="24"/>
        <v>0</v>
      </c>
      <c r="B341" s="44" t="b" cm="1">
        <f t="array" ref="B341">AND(分科號=E341,D341&gt;=分起日,D341&lt;=分訖日,IF(分專案="全部",TRUE,J341=分專案))</f>
        <v>0</v>
      </c>
      <c r="C341" s="45">
        <f t="shared" si="22"/>
        <v>0</v>
      </c>
      <c r="D341" s="44">
        <f t="shared" si="23"/>
        <v>0</v>
      </c>
      <c r="E341" s="217">
        <f t="shared" si="25"/>
        <v>0</v>
      </c>
      <c r="F341" s="284"/>
      <c r="G341" s="289"/>
      <c r="H341" s="304"/>
      <c r="I341" s="290"/>
      <c r="J341" s="304"/>
      <c r="K341" s="305"/>
      <c r="L341" s="50"/>
      <c r="M341" s="63"/>
    </row>
    <row r="342" spans="1:13">
      <c r="A342" s="44">
        <f t="shared" ca="1" si="24"/>
        <v>0</v>
      </c>
      <c r="B342" s="44" t="b" cm="1">
        <f t="array" ref="B342">AND(分科號=E342,D342&gt;=分起日,D342&lt;=分訖日,IF(分專案="全部",TRUE,J342=分專案))</f>
        <v>0</v>
      </c>
      <c r="C342" s="45">
        <f t="shared" si="22"/>
        <v>0</v>
      </c>
      <c r="D342" s="44">
        <f t="shared" si="23"/>
        <v>0</v>
      </c>
      <c r="E342" s="217">
        <f t="shared" si="25"/>
        <v>0</v>
      </c>
      <c r="F342" s="284"/>
      <c r="G342" s="289"/>
      <c r="H342" s="304"/>
      <c r="I342" s="290"/>
      <c r="J342" s="304"/>
      <c r="K342" s="305"/>
      <c r="L342" s="50"/>
      <c r="M342" s="63"/>
    </row>
    <row r="343" spans="1:13">
      <c r="A343" s="44">
        <f t="shared" ca="1" si="24"/>
        <v>0</v>
      </c>
      <c r="B343" s="44" t="b" cm="1">
        <f t="array" ref="B343">AND(分科號=E343,D343&gt;=分起日,D343&lt;=分訖日,IF(分專案="全部",TRUE,J343=分專案))</f>
        <v>0</v>
      </c>
      <c r="C343" s="45">
        <f t="shared" si="22"/>
        <v>0</v>
      </c>
      <c r="D343" s="44">
        <f t="shared" si="23"/>
        <v>0</v>
      </c>
      <c r="E343" s="217">
        <f t="shared" si="25"/>
        <v>0</v>
      </c>
      <c r="F343" s="284"/>
      <c r="G343" s="289"/>
      <c r="H343" s="304"/>
      <c r="I343" s="290"/>
      <c r="J343" s="304"/>
      <c r="K343" s="305"/>
      <c r="L343" s="50"/>
      <c r="M343" s="63"/>
    </row>
    <row r="344" spans="1:13">
      <c r="A344" s="44">
        <f t="shared" ca="1" si="24"/>
        <v>0</v>
      </c>
      <c r="B344" s="44" t="b" cm="1">
        <f t="array" ref="B344">AND(分科號=E344,D344&gt;=分起日,D344&lt;=分訖日,IF(分專案="全部",TRUE,J344=分專案))</f>
        <v>0</v>
      </c>
      <c r="C344" s="45">
        <f t="shared" si="22"/>
        <v>0</v>
      </c>
      <c r="D344" s="44">
        <f t="shared" si="23"/>
        <v>0</v>
      </c>
      <c r="E344" s="217">
        <f t="shared" si="25"/>
        <v>0</v>
      </c>
      <c r="F344" s="284"/>
      <c r="G344" s="289"/>
      <c r="H344" s="304"/>
      <c r="I344" s="290"/>
      <c r="J344" s="304"/>
      <c r="K344" s="305"/>
      <c r="L344" s="50"/>
      <c r="M344" s="63"/>
    </row>
    <row r="345" spans="1:13">
      <c r="A345" s="44">
        <f t="shared" ca="1" si="24"/>
        <v>0</v>
      </c>
      <c r="B345" s="44" t="b" cm="1">
        <f t="array" ref="B345">AND(分科號=E345,D345&gt;=分起日,D345&lt;=分訖日,IF(分專案="全部",TRUE,J345=分專案))</f>
        <v>0</v>
      </c>
      <c r="C345" s="45">
        <f t="shared" si="22"/>
        <v>0</v>
      </c>
      <c r="D345" s="44">
        <f t="shared" si="23"/>
        <v>0</v>
      </c>
      <c r="E345" s="217">
        <f t="shared" si="25"/>
        <v>0</v>
      </c>
      <c r="F345" s="284"/>
      <c r="G345" s="289"/>
      <c r="H345" s="304"/>
      <c r="I345" s="290"/>
      <c r="J345" s="304"/>
      <c r="K345" s="305"/>
      <c r="L345" s="50"/>
      <c r="M345" s="63"/>
    </row>
    <row r="346" spans="1:13">
      <c r="A346" s="44">
        <f t="shared" ca="1" si="24"/>
        <v>0</v>
      </c>
      <c r="B346" s="44" t="b" cm="1">
        <f t="array" ref="B346">AND(分科號=E346,D346&gt;=分起日,D346&lt;=分訖日,IF(分專案="全部",TRUE,J346=分專案))</f>
        <v>0</v>
      </c>
      <c r="C346" s="45">
        <f t="shared" si="22"/>
        <v>0</v>
      </c>
      <c r="D346" s="44">
        <f t="shared" si="23"/>
        <v>0</v>
      </c>
      <c r="E346" s="217">
        <f t="shared" si="25"/>
        <v>0</v>
      </c>
      <c r="F346" s="284"/>
      <c r="G346" s="289"/>
      <c r="H346" s="304"/>
      <c r="I346" s="290"/>
      <c r="J346" s="304"/>
      <c r="K346" s="305"/>
      <c r="L346" s="50"/>
      <c r="M346" s="63"/>
    </row>
    <row r="347" spans="1:13">
      <c r="A347" s="44">
        <f t="shared" ca="1" si="24"/>
        <v>0</v>
      </c>
      <c r="B347" s="44" t="b" cm="1">
        <f t="array" ref="B347">AND(分科號=E347,D347&gt;=分起日,D347&lt;=分訖日,IF(分專案="全部",TRUE,J347=分專案))</f>
        <v>0</v>
      </c>
      <c r="C347" s="45">
        <f t="shared" si="22"/>
        <v>0</v>
      </c>
      <c r="D347" s="44">
        <f t="shared" si="23"/>
        <v>0</v>
      </c>
      <c r="E347" s="217">
        <f t="shared" si="25"/>
        <v>0</v>
      </c>
      <c r="F347" s="284"/>
      <c r="G347" s="289"/>
      <c r="H347" s="304"/>
      <c r="I347" s="290"/>
      <c r="J347" s="304"/>
      <c r="K347" s="305"/>
      <c r="L347" s="50"/>
      <c r="M347" s="63"/>
    </row>
    <row r="348" spans="1:13">
      <c r="A348" s="44">
        <f t="shared" ca="1" si="24"/>
        <v>0</v>
      </c>
      <c r="B348" s="44" t="b" cm="1">
        <f t="array" ref="B348">AND(分科號=E348,D348&gt;=分起日,D348&lt;=分訖日,IF(分專案="全部",TRUE,J348=分專案))</f>
        <v>0</v>
      </c>
      <c r="C348" s="45">
        <f t="shared" si="22"/>
        <v>0</v>
      </c>
      <c r="D348" s="44">
        <f t="shared" si="23"/>
        <v>0</v>
      </c>
      <c r="E348" s="217">
        <f t="shared" si="25"/>
        <v>0</v>
      </c>
      <c r="F348" s="284"/>
      <c r="G348" s="289"/>
      <c r="H348" s="304"/>
      <c r="I348" s="290"/>
      <c r="J348" s="304"/>
      <c r="K348" s="305"/>
      <c r="L348" s="50"/>
      <c r="M348" s="63"/>
    </row>
    <row r="349" spans="1:13">
      <c r="A349" s="44">
        <f t="shared" ca="1" si="24"/>
        <v>0</v>
      </c>
      <c r="B349" s="44" t="b" cm="1">
        <f t="array" ref="B349">AND(分科號=E349,D349&gt;=分起日,D349&lt;=分訖日,IF(分專案="全部",TRUE,J349=分專案))</f>
        <v>0</v>
      </c>
      <c r="C349" s="45">
        <f t="shared" si="22"/>
        <v>0</v>
      </c>
      <c r="D349" s="44">
        <f t="shared" si="23"/>
        <v>0</v>
      </c>
      <c r="E349" s="217">
        <f t="shared" si="25"/>
        <v>0</v>
      </c>
      <c r="F349" s="284"/>
      <c r="G349" s="289"/>
      <c r="H349" s="304"/>
      <c r="I349" s="290"/>
      <c r="J349" s="304"/>
      <c r="K349" s="305"/>
      <c r="L349" s="50"/>
      <c r="M349" s="63"/>
    </row>
    <row r="350" spans="1:13">
      <c r="A350" s="44">
        <f t="shared" ca="1" si="24"/>
        <v>0</v>
      </c>
      <c r="B350" s="44" t="b" cm="1">
        <f t="array" ref="B350">AND(分科號=E350,D350&gt;=分起日,D350&lt;=分訖日,IF(分專案="全部",TRUE,J350=分專案))</f>
        <v>0</v>
      </c>
      <c r="C350" s="45">
        <f t="shared" si="22"/>
        <v>0</v>
      </c>
      <c r="D350" s="44">
        <f t="shared" si="23"/>
        <v>0</v>
      </c>
      <c r="E350" s="217">
        <f t="shared" si="25"/>
        <v>0</v>
      </c>
      <c r="F350" s="284"/>
      <c r="G350" s="289"/>
      <c r="H350" s="304"/>
      <c r="I350" s="290"/>
      <c r="J350" s="304"/>
      <c r="K350" s="305"/>
      <c r="L350" s="50"/>
      <c r="M350" s="63"/>
    </row>
    <row r="351" spans="1:13">
      <c r="A351" s="44">
        <f t="shared" ca="1" si="24"/>
        <v>0</v>
      </c>
      <c r="B351" s="44" t="b" cm="1">
        <f t="array" ref="B351">AND(分科號=E351,D351&gt;=分起日,D351&lt;=分訖日,IF(分專案="全部",TRUE,J351=分專案))</f>
        <v>0</v>
      </c>
      <c r="C351" s="45">
        <f t="shared" si="22"/>
        <v>0</v>
      </c>
      <c r="D351" s="44">
        <f t="shared" si="23"/>
        <v>0</v>
      </c>
      <c r="E351" s="217">
        <f t="shared" si="25"/>
        <v>0</v>
      </c>
      <c r="F351" s="284"/>
      <c r="G351" s="289"/>
      <c r="H351" s="304"/>
      <c r="I351" s="290"/>
      <c r="J351" s="304"/>
      <c r="K351" s="305"/>
      <c r="L351" s="50"/>
      <c r="M351" s="63"/>
    </row>
    <row r="352" spans="1:13">
      <c r="A352" s="44">
        <f t="shared" ca="1" si="24"/>
        <v>0</v>
      </c>
      <c r="B352" s="44" t="b" cm="1">
        <f t="array" ref="B352">AND(分科號=E352,D352&gt;=分起日,D352&lt;=分訖日,IF(分專案="全部",TRUE,J352=分專案))</f>
        <v>0</v>
      </c>
      <c r="C352" s="45">
        <f t="shared" si="22"/>
        <v>0</v>
      </c>
      <c r="D352" s="44">
        <f t="shared" si="23"/>
        <v>0</v>
      </c>
      <c r="E352" s="217">
        <f t="shared" si="25"/>
        <v>0</v>
      </c>
      <c r="F352" s="284"/>
      <c r="G352" s="289"/>
      <c r="H352" s="304"/>
      <c r="I352" s="290"/>
      <c r="J352" s="304"/>
      <c r="K352" s="305"/>
      <c r="L352" s="50"/>
      <c r="M352" s="63"/>
    </row>
    <row r="353" spans="1:13">
      <c r="A353" s="44">
        <f t="shared" ca="1" si="24"/>
        <v>0</v>
      </c>
      <c r="B353" s="44" t="b" cm="1">
        <f t="array" ref="B353">AND(分科號=E353,D353&gt;=分起日,D353&lt;=分訖日,IF(分專案="全部",TRUE,J353=分專案))</f>
        <v>0</v>
      </c>
      <c r="C353" s="45">
        <f t="shared" si="22"/>
        <v>0</v>
      </c>
      <c r="D353" s="44">
        <f t="shared" si="23"/>
        <v>0</v>
      </c>
      <c r="E353" s="217">
        <f t="shared" si="25"/>
        <v>0</v>
      </c>
      <c r="F353" s="284"/>
      <c r="G353" s="289"/>
      <c r="H353" s="304"/>
      <c r="I353" s="290"/>
      <c r="J353" s="304"/>
      <c r="K353" s="305"/>
      <c r="L353" s="50"/>
      <c r="M353" s="63"/>
    </row>
    <row r="354" spans="1:13">
      <c r="A354" s="44">
        <f t="shared" ca="1" si="24"/>
        <v>0</v>
      </c>
      <c r="B354" s="44" t="b" cm="1">
        <f t="array" ref="B354">AND(分科號=E354,D354&gt;=分起日,D354&lt;=分訖日,IF(分專案="全部",TRUE,J354=分專案))</f>
        <v>0</v>
      </c>
      <c r="C354" s="45">
        <f t="shared" si="22"/>
        <v>0</v>
      </c>
      <c r="D354" s="44">
        <f t="shared" si="23"/>
        <v>0</v>
      </c>
      <c r="E354" s="217">
        <f t="shared" si="25"/>
        <v>0</v>
      </c>
      <c r="F354" s="284"/>
      <c r="G354" s="289"/>
      <c r="H354" s="304"/>
      <c r="I354" s="290"/>
      <c r="J354" s="304"/>
      <c r="K354" s="305"/>
      <c r="L354" s="50"/>
      <c r="M354" s="63"/>
    </row>
    <row r="355" spans="1:13">
      <c r="A355" s="44">
        <f t="shared" ca="1" si="24"/>
        <v>0</v>
      </c>
      <c r="B355" s="44" t="b" cm="1">
        <f t="array" ref="B355">AND(分科號=E355,D355&gt;=分起日,D355&lt;=分訖日,IF(分專案="全部",TRUE,J355=分專案))</f>
        <v>0</v>
      </c>
      <c r="C355" s="45">
        <f t="shared" si="22"/>
        <v>0</v>
      </c>
      <c r="D355" s="44">
        <f t="shared" si="23"/>
        <v>0</v>
      </c>
      <c r="E355" s="217">
        <f t="shared" si="25"/>
        <v>0</v>
      </c>
      <c r="F355" s="284"/>
      <c r="G355" s="289"/>
      <c r="H355" s="304"/>
      <c r="I355" s="290"/>
      <c r="J355" s="304"/>
      <c r="K355" s="305"/>
      <c r="L355" s="50"/>
      <c r="M355" s="63"/>
    </row>
    <row r="356" spans="1:13">
      <c r="A356" s="44">
        <f t="shared" ca="1" si="24"/>
        <v>0</v>
      </c>
      <c r="B356" s="44" t="b" cm="1">
        <f t="array" ref="B356">AND(分科號=E356,D356&gt;=分起日,D356&lt;=分訖日,IF(分專案="全部",TRUE,J356=分專案))</f>
        <v>0</v>
      </c>
      <c r="C356" s="45">
        <f t="shared" si="22"/>
        <v>0</v>
      </c>
      <c r="D356" s="44">
        <f t="shared" si="23"/>
        <v>0</v>
      </c>
      <c r="E356" s="217">
        <f t="shared" si="25"/>
        <v>0</v>
      </c>
      <c r="F356" s="284"/>
      <c r="G356" s="289"/>
      <c r="H356" s="304"/>
      <c r="I356" s="290"/>
      <c r="J356" s="304"/>
      <c r="K356" s="305"/>
      <c r="L356" s="50"/>
      <c r="M356" s="63"/>
    </row>
    <row r="357" spans="1:13">
      <c r="A357" s="44">
        <f t="shared" ca="1" si="24"/>
        <v>0</v>
      </c>
      <c r="B357" s="44" t="b" cm="1">
        <f t="array" ref="B357">AND(分科號=E357,D357&gt;=分起日,D357&lt;=分訖日,IF(分專案="全部",TRUE,J357=分專案))</f>
        <v>0</v>
      </c>
      <c r="C357" s="45">
        <f t="shared" si="22"/>
        <v>0</v>
      </c>
      <c r="D357" s="44">
        <f t="shared" si="23"/>
        <v>0</v>
      </c>
      <c r="E357" s="217">
        <f t="shared" si="25"/>
        <v>0</v>
      </c>
      <c r="F357" s="284"/>
      <c r="G357" s="289"/>
      <c r="H357" s="304"/>
      <c r="I357" s="290"/>
      <c r="J357" s="304"/>
      <c r="K357" s="305"/>
      <c r="L357" s="50"/>
      <c r="M357" s="63"/>
    </row>
    <row r="358" spans="1:13">
      <c r="A358" s="44">
        <f t="shared" ca="1" si="24"/>
        <v>0</v>
      </c>
      <c r="B358" s="44" t="b" cm="1">
        <f t="array" ref="B358">AND(分科號=E358,D358&gt;=分起日,D358&lt;=分訖日,IF(分專案="全部",TRUE,J358=分專案))</f>
        <v>0</v>
      </c>
      <c r="C358" s="45">
        <f t="shared" si="22"/>
        <v>0</v>
      </c>
      <c r="D358" s="44">
        <f t="shared" si="23"/>
        <v>0</v>
      </c>
      <c r="E358" s="217">
        <f t="shared" si="25"/>
        <v>0</v>
      </c>
      <c r="F358" s="284"/>
      <c r="G358" s="289"/>
      <c r="H358" s="304"/>
      <c r="I358" s="290"/>
      <c r="J358" s="304"/>
      <c r="K358" s="305"/>
      <c r="L358" s="50"/>
      <c r="M358" s="63"/>
    </row>
    <row r="359" spans="1:13">
      <c r="A359" s="44">
        <f t="shared" ca="1" si="24"/>
        <v>0</v>
      </c>
      <c r="B359" s="44" t="b" cm="1">
        <f t="array" ref="B359">AND(分科號=E359,D359&gt;=分起日,D359&lt;=分訖日,IF(分專案="全部",TRUE,J359=分專案))</f>
        <v>0</v>
      </c>
      <c r="C359" s="45">
        <f t="shared" si="22"/>
        <v>0</v>
      </c>
      <c r="D359" s="44">
        <f t="shared" si="23"/>
        <v>0</v>
      </c>
      <c r="E359" s="217">
        <f t="shared" si="25"/>
        <v>0</v>
      </c>
      <c r="F359" s="284"/>
      <c r="G359" s="289"/>
      <c r="H359" s="304"/>
      <c r="I359" s="290"/>
      <c r="J359" s="304"/>
      <c r="K359" s="305"/>
      <c r="L359" s="50"/>
      <c r="M359" s="63"/>
    </row>
    <row r="360" spans="1:13">
      <c r="A360" s="44">
        <f t="shared" ca="1" si="24"/>
        <v>0</v>
      </c>
      <c r="B360" s="44" t="b" cm="1">
        <f t="array" ref="B360">AND(分科號=E360,D360&gt;=分起日,D360&lt;=分訖日,IF(分專案="全部",TRUE,J360=分專案))</f>
        <v>0</v>
      </c>
      <c r="C360" s="45">
        <f t="shared" si="22"/>
        <v>0</v>
      </c>
      <c r="D360" s="44">
        <f t="shared" si="23"/>
        <v>0</v>
      </c>
      <c r="E360" s="217">
        <f t="shared" si="25"/>
        <v>0</v>
      </c>
      <c r="F360" s="284"/>
      <c r="G360" s="289"/>
      <c r="H360" s="304"/>
      <c r="I360" s="290"/>
      <c r="J360" s="304"/>
      <c r="K360" s="305"/>
      <c r="L360" s="50"/>
      <c r="M360" s="63"/>
    </row>
    <row r="361" spans="1:13">
      <c r="A361" s="44">
        <f t="shared" ca="1" si="24"/>
        <v>0</v>
      </c>
      <c r="B361" s="44" t="b" cm="1">
        <f t="array" ref="B361">AND(分科號=E361,D361&gt;=分起日,D361&lt;=分訖日,IF(分專案="全部",TRUE,J361=分專案))</f>
        <v>0</v>
      </c>
      <c r="C361" s="45">
        <f t="shared" si="22"/>
        <v>0</v>
      </c>
      <c r="D361" s="44">
        <f t="shared" si="23"/>
        <v>0</v>
      </c>
      <c r="E361" s="217">
        <f t="shared" si="25"/>
        <v>0</v>
      </c>
      <c r="F361" s="284"/>
      <c r="G361" s="289"/>
      <c r="H361" s="304"/>
      <c r="I361" s="290"/>
      <c r="J361" s="304"/>
      <c r="K361" s="305"/>
      <c r="L361" s="50"/>
      <c r="M361" s="63"/>
    </row>
    <row r="362" spans="1:13">
      <c r="A362" s="44">
        <f t="shared" ca="1" si="24"/>
        <v>0</v>
      </c>
      <c r="B362" s="44" t="b" cm="1">
        <f t="array" ref="B362">AND(分科號=E362,D362&gt;=分起日,D362&lt;=分訖日,IF(分專案="全部",TRUE,J362=分專案))</f>
        <v>0</v>
      </c>
      <c r="C362" s="45">
        <f t="shared" si="22"/>
        <v>0</v>
      </c>
      <c r="D362" s="44">
        <f t="shared" si="23"/>
        <v>0</v>
      </c>
      <c r="E362" s="217">
        <f t="shared" si="25"/>
        <v>0</v>
      </c>
      <c r="F362" s="284"/>
      <c r="G362" s="289"/>
      <c r="H362" s="304"/>
      <c r="I362" s="290"/>
      <c r="J362" s="304"/>
      <c r="K362" s="305"/>
      <c r="L362" s="50"/>
      <c r="M362" s="63"/>
    </row>
    <row r="363" spans="1:13">
      <c r="A363" s="44">
        <f t="shared" ca="1" si="24"/>
        <v>0</v>
      </c>
      <c r="B363" s="44" t="b" cm="1">
        <f t="array" ref="B363">AND(分科號=E363,D363&gt;=分起日,D363&lt;=分訖日,IF(分專案="全部",TRUE,J363=分專案))</f>
        <v>0</v>
      </c>
      <c r="C363" s="45">
        <f t="shared" si="22"/>
        <v>0</v>
      </c>
      <c r="D363" s="44">
        <f t="shared" si="23"/>
        <v>0</v>
      </c>
      <c r="E363" s="217">
        <f t="shared" si="25"/>
        <v>0</v>
      </c>
      <c r="F363" s="284"/>
      <c r="G363" s="289"/>
      <c r="H363" s="304"/>
      <c r="I363" s="290"/>
      <c r="J363" s="304"/>
      <c r="K363" s="305"/>
      <c r="L363" s="50"/>
      <c r="M363" s="63"/>
    </row>
    <row r="364" spans="1:13">
      <c r="A364" s="44">
        <f t="shared" ca="1" si="24"/>
        <v>0</v>
      </c>
      <c r="B364" s="44" t="b" cm="1">
        <f t="array" ref="B364">AND(分科號=E364,D364&gt;=分起日,D364&lt;=分訖日,IF(分專案="全部",TRUE,J364=分專案))</f>
        <v>0</v>
      </c>
      <c r="C364" s="45">
        <f t="shared" si="22"/>
        <v>0</v>
      </c>
      <c r="D364" s="44">
        <f t="shared" si="23"/>
        <v>0</v>
      </c>
      <c r="E364" s="217">
        <f t="shared" si="25"/>
        <v>0</v>
      </c>
      <c r="F364" s="284"/>
      <c r="G364" s="289"/>
      <c r="H364" s="304"/>
      <c r="I364" s="290"/>
      <c r="J364" s="304"/>
      <c r="K364" s="305"/>
      <c r="L364" s="50"/>
      <c r="M364" s="63"/>
    </row>
    <row r="365" spans="1:13">
      <c r="A365" s="44">
        <f t="shared" ca="1" si="24"/>
        <v>0</v>
      </c>
      <c r="B365" s="44" t="b" cm="1">
        <f t="array" ref="B365">AND(分科號=E365,D365&gt;=分起日,D365&lt;=分訖日,IF(分專案="全部",TRUE,J365=分專案))</f>
        <v>0</v>
      </c>
      <c r="C365" s="45">
        <f t="shared" si="22"/>
        <v>0</v>
      </c>
      <c r="D365" s="44">
        <f t="shared" si="23"/>
        <v>0</v>
      </c>
      <c r="E365" s="217">
        <f t="shared" si="25"/>
        <v>0</v>
      </c>
      <c r="F365" s="284"/>
      <c r="G365" s="289"/>
      <c r="H365" s="304"/>
      <c r="I365" s="290"/>
      <c r="J365" s="304"/>
      <c r="K365" s="305"/>
      <c r="L365" s="50"/>
      <c r="M365" s="63"/>
    </row>
    <row r="366" spans="1:13">
      <c r="A366" s="44">
        <f t="shared" ca="1" si="24"/>
        <v>0</v>
      </c>
      <c r="B366" s="44" t="b" cm="1">
        <f t="array" ref="B366">AND(分科號=E366,D366&gt;=分起日,D366&lt;=分訖日,IF(分專案="全部",TRUE,J366=分專案))</f>
        <v>0</v>
      </c>
      <c r="C366" s="45">
        <f t="shared" si="22"/>
        <v>0</v>
      </c>
      <c r="D366" s="44">
        <f t="shared" si="23"/>
        <v>0</v>
      </c>
      <c r="E366" s="217">
        <f t="shared" si="25"/>
        <v>0</v>
      </c>
      <c r="F366" s="284"/>
      <c r="G366" s="289"/>
      <c r="H366" s="304"/>
      <c r="I366" s="290"/>
      <c r="J366" s="304"/>
      <c r="K366" s="305"/>
      <c r="L366" s="50"/>
      <c r="M366" s="63"/>
    </row>
    <row r="367" spans="1:13">
      <c r="A367" s="44">
        <f t="shared" ca="1" si="24"/>
        <v>0</v>
      </c>
      <c r="B367" s="44" t="b" cm="1">
        <f t="array" ref="B367">AND(分科號=E367,D367&gt;=分起日,D367&lt;=分訖日,IF(分專案="全部",TRUE,J367=分專案))</f>
        <v>0</v>
      </c>
      <c r="C367" s="45">
        <f t="shared" si="22"/>
        <v>0</v>
      </c>
      <c r="D367" s="44">
        <f t="shared" si="23"/>
        <v>0</v>
      </c>
      <c r="E367" s="217">
        <f t="shared" si="25"/>
        <v>0</v>
      </c>
      <c r="F367" s="284"/>
      <c r="G367" s="289"/>
      <c r="H367" s="304"/>
      <c r="I367" s="290"/>
      <c r="J367" s="304"/>
      <c r="K367" s="305"/>
      <c r="L367" s="50"/>
      <c r="M367" s="63"/>
    </row>
    <row r="368" spans="1:13">
      <c r="A368" s="44">
        <f t="shared" ca="1" si="24"/>
        <v>0</v>
      </c>
      <c r="B368" s="44" t="b" cm="1">
        <f t="array" ref="B368">AND(分科號=E368,D368&gt;=分起日,D368&lt;=分訖日,IF(分專案="全部",TRUE,J368=分專案))</f>
        <v>0</v>
      </c>
      <c r="C368" s="45">
        <f t="shared" si="22"/>
        <v>0</v>
      </c>
      <c r="D368" s="44">
        <f t="shared" si="23"/>
        <v>0</v>
      </c>
      <c r="E368" s="217">
        <f t="shared" si="25"/>
        <v>0</v>
      </c>
      <c r="F368" s="284"/>
      <c r="G368" s="289"/>
      <c r="H368" s="304"/>
      <c r="I368" s="290"/>
      <c r="J368" s="304"/>
      <c r="K368" s="305"/>
      <c r="L368" s="50"/>
      <c r="M368" s="63"/>
    </row>
    <row r="369" spans="1:13">
      <c r="A369" s="44">
        <f t="shared" ca="1" si="24"/>
        <v>0</v>
      </c>
      <c r="B369" s="44" t="b" cm="1">
        <f t="array" ref="B369">AND(分科號=E369,D369&gt;=分起日,D369&lt;=分訖日,IF(分專案="全部",TRUE,J369=分專案))</f>
        <v>0</v>
      </c>
      <c r="C369" s="45">
        <f t="shared" si="22"/>
        <v>0</v>
      </c>
      <c r="D369" s="44">
        <f t="shared" si="23"/>
        <v>0</v>
      </c>
      <c r="E369" s="217">
        <f t="shared" si="25"/>
        <v>0</v>
      </c>
      <c r="F369" s="284"/>
      <c r="G369" s="289"/>
      <c r="H369" s="304"/>
      <c r="I369" s="290"/>
      <c r="J369" s="304"/>
      <c r="K369" s="305"/>
      <c r="L369" s="50"/>
      <c r="M369" s="63"/>
    </row>
    <row r="370" spans="1:13">
      <c r="A370" s="44">
        <f t="shared" ca="1" si="24"/>
        <v>0</v>
      </c>
      <c r="B370" s="44" t="b" cm="1">
        <f t="array" ref="B370">AND(分科號=E370,D370&gt;=分起日,D370&lt;=分訖日,IF(分專案="全部",TRUE,J370=分專案))</f>
        <v>0</v>
      </c>
      <c r="C370" s="45">
        <f t="shared" si="22"/>
        <v>0</v>
      </c>
      <c r="D370" s="44">
        <f t="shared" si="23"/>
        <v>0</v>
      </c>
      <c r="E370" s="217">
        <f t="shared" si="25"/>
        <v>0</v>
      </c>
      <c r="F370" s="284"/>
      <c r="G370" s="289"/>
      <c r="H370" s="304"/>
      <c r="I370" s="290"/>
      <c r="J370" s="304"/>
      <c r="K370" s="305"/>
      <c r="L370" s="50"/>
      <c r="M370" s="63"/>
    </row>
    <row r="371" spans="1:13">
      <c r="A371" s="44">
        <f t="shared" ca="1" si="24"/>
        <v>0</v>
      </c>
      <c r="B371" s="44" t="b" cm="1">
        <f t="array" ref="B371">AND(分科號=E371,D371&gt;=分起日,D371&lt;=分訖日,IF(分專案="全部",TRUE,J371=分專案))</f>
        <v>0</v>
      </c>
      <c r="C371" s="45">
        <f t="shared" si="22"/>
        <v>0</v>
      </c>
      <c r="D371" s="44">
        <f t="shared" si="23"/>
        <v>0</v>
      </c>
      <c r="E371" s="217">
        <f t="shared" si="25"/>
        <v>0</v>
      </c>
      <c r="F371" s="284"/>
      <c r="G371" s="289"/>
      <c r="H371" s="304"/>
      <c r="I371" s="290"/>
      <c r="J371" s="304"/>
      <c r="K371" s="305"/>
      <c r="L371" s="50"/>
      <c r="M371" s="63"/>
    </row>
    <row r="372" spans="1:13">
      <c r="A372" s="44">
        <f t="shared" ca="1" si="24"/>
        <v>0</v>
      </c>
      <c r="B372" s="44" t="b" cm="1">
        <f t="array" ref="B372">AND(分科號=E372,D372&gt;=分起日,D372&lt;=分訖日,IF(分專案="全部",TRUE,J372=分專案))</f>
        <v>0</v>
      </c>
      <c r="C372" s="45">
        <f t="shared" si="22"/>
        <v>0</v>
      </c>
      <c r="D372" s="44">
        <f t="shared" si="23"/>
        <v>0</v>
      </c>
      <c r="E372" s="217">
        <f t="shared" si="25"/>
        <v>0</v>
      </c>
      <c r="F372" s="284"/>
      <c r="G372" s="289"/>
      <c r="H372" s="304"/>
      <c r="I372" s="290"/>
      <c r="J372" s="304"/>
      <c r="K372" s="305"/>
      <c r="L372" s="50"/>
      <c r="M372" s="63"/>
    </row>
    <row r="373" spans="1:13">
      <c r="A373" s="44">
        <f t="shared" ca="1" si="24"/>
        <v>0</v>
      </c>
      <c r="B373" s="44" t="b" cm="1">
        <f t="array" ref="B373">AND(分科號=E373,D373&gt;=分起日,D373&lt;=分訖日,IF(分專案="全部",TRUE,J373=分專案))</f>
        <v>0</v>
      </c>
      <c r="C373" s="45">
        <f t="shared" si="22"/>
        <v>0</v>
      </c>
      <c r="D373" s="44">
        <f t="shared" si="23"/>
        <v>0</v>
      </c>
      <c r="E373" s="217">
        <f t="shared" si="25"/>
        <v>0</v>
      </c>
      <c r="F373" s="284"/>
      <c r="G373" s="289"/>
      <c r="H373" s="304"/>
      <c r="I373" s="290"/>
      <c r="J373" s="304"/>
      <c r="K373" s="305"/>
      <c r="L373" s="50"/>
      <c r="M373" s="63"/>
    </row>
    <row r="374" spans="1:13">
      <c r="A374" s="44">
        <f t="shared" ca="1" si="24"/>
        <v>0</v>
      </c>
      <c r="B374" s="44" t="b" cm="1">
        <f t="array" ref="B374">AND(分科號=E374,D374&gt;=分起日,D374&lt;=分訖日,IF(分專案="全部",TRUE,J374=分專案))</f>
        <v>0</v>
      </c>
      <c r="C374" s="45">
        <f t="shared" si="22"/>
        <v>0</v>
      </c>
      <c r="D374" s="44">
        <f t="shared" si="23"/>
        <v>0</v>
      </c>
      <c r="E374" s="217">
        <f t="shared" si="25"/>
        <v>0</v>
      </c>
      <c r="F374" s="284"/>
      <c r="G374" s="289"/>
      <c r="H374" s="304"/>
      <c r="I374" s="290"/>
      <c r="J374" s="304"/>
      <c r="K374" s="305"/>
      <c r="L374" s="50"/>
      <c r="M374" s="63"/>
    </row>
    <row r="375" spans="1:13">
      <c r="A375" s="44">
        <f t="shared" ca="1" si="24"/>
        <v>0</v>
      </c>
      <c r="B375" s="44" t="b" cm="1">
        <f t="array" ref="B375">AND(分科號=E375,D375&gt;=分起日,D375&lt;=分訖日,IF(分專案="全部",TRUE,J375=分專案))</f>
        <v>0</v>
      </c>
      <c r="C375" s="45">
        <f t="shared" si="22"/>
        <v>0</v>
      </c>
      <c r="D375" s="44">
        <f t="shared" si="23"/>
        <v>0</v>
      </c>
      <c r="E375" s="217">
        <f t="shared" si="25"/>
        <v>0</v>
      </c>
      <c r="F375" s="284"/>
      <c r="G375" s="289"/>
      <c r="H375" s="304"/>
      <c r="I375" s="290"/>
      <c r="J375" s="304"/>
      <c r="K375" s="305"/>
      <c r="L375" s="50"/>
      <c r="M375" s="63"/>
    </row>
    <row r="376" spans="1:13">
      <c r="A376" s="44">
        <f t="shared" ca="1" si="24"/>
        <v>0</v>
      </c>
      <c r="B376" s="44" t="b" cm="1">
        <f t="array" ref="B376">AND(分科號=E376,D376&gt;=分起日,D376&lt;=分訖日,IF(分專案="全部",TRUE,J376=分專案))</f>
        <v>0</v>
      </c>
      <c r="C376" s="45">
        <f t="shared" si="22"/>
        <v>0</v>
      </c>
      <c r="D376" s="44">
        <f t="shared" si="23"/>
        <v>0</v>
      </c>
      <c r="E376" s="217">
        <f t="shared" si="25"/>
        <v>0</v>
      </c>
      <c r="F376" s="284"/>
      <c r="G376" s="289"/>
      <c r="H376" s="304"/>
      <c r="I376" s="290"/>
      <c r="J376" s="304"/>
      <c r="K376" s="305"/>
      <c r="L376" s="50"/>
      <c r="M376" s="63"/>
    </row>
    <row r="377" spans="1:13">
      <c r="A377" s="44">
        <f t="shared" ca="1" si="24"/>
        <v>0</v>
      </c>
      <c r="B377" s="44" t="b" cm="1">
        <f t="array" ref="B377">AND(分科號=E377,D377&gt;=分起日,D377&lt;=分訖日,IF(分專案="全部",TRUE,J377=分專案))</f>
        <v>0</v>
      </c>
      <c r="C377" s="45">
        <f t="shared" si="22"/>
        <v>0</v>
      </c>
      <c r="D377" s="44">
        <f t="shared" si="23"/>
        <v>0</v>
      </c>
      <c r="E377" s="217">
        <f t="shared" si="25"/>
        <v>0</v>
      </c>
      <c r="F377" s="284"/>
      <c r="G377" s="289"/>
      <c r="H377" s="304"/>
      <c r="I377" s="290"/>
      <c r="J377" s="304"/>
      <c r="K377" s="305"/>
      <c r="L377" s="50"/>
      <c r="M377" s="63"/>
    </row>
    <row r="378" spans="1:13">
      <c r="A378" s="44">
        <f t="shared" ca="1" si="24"/>
        <v>0</v>
      </c>
      <c r="B378" s="44" t="b" cm="1">
        <f t="array" ref="B378">AND(分科號=E378,D378&gt;=分起日,D378&lt;=分訖日,IF(分專案="全部",TRUE,J378=分專案))</f>
        <v>0</v>
      </c>
      <c r="C378" s="45">
        <f t="shared" si="22"/>
        <v>0</v>
      </c>
      <c r="D378" s="44">
        <f t="shared" si="23"/>
        <v>0</v>
      </c>
      <c r="E378" s="217">
        <f t="shared" si="25"/>
        <v>0</v>
      </c>
      <c r="F378" s="284"/>
      <c r="G378" s="289"/>
      <c r="H378" s="304"/>
      <c r="I378" s="290"/>
      <c r="J378" s="304"/>
      <c r="K378" s="305"/>
      <c r="L378" s="50"/>
      <c r="M378" s="63"/>
    </row>
    <row r="379" spans="1:13">
      <c r="A379" s="44">
        <f t="shared" ca="1" si="24"/>
        <v>0</v>
      </c>
      <c r="B379" s="44" t="b" cm="1">
        <f t="array" ref="B379">AND(分科號=E379,D379&gt;=分起日,D379&lt;=分訖日,IF(分專案="全部",TRUE,J379=分專案))</f>
        <v>0</v>
      </c>
      <c r="C379" s="45">
        <f t="shared" si="22"/>
        <v>0</v>
      </c>
      <c r="D379" s="44">
        <f t="shared" si="23"/>
        <v>0</v>
      </c>
      <c r="E379" s="217">
        <f t="shared" si="25"/>
        <v>0</v>
      </c>
      <c r="F379" s="284"/>
      <c r="G379" s="289"/>
      <c r="H379" s="304"/>
      <c r="I379" s="290"/>
      <c r="J379" s="304"/>
      <c r="K379" s="305"/>
      <c r="L379" s="50"/>
      <c r="M379" s="63"/>
    </row>
    <row r="380" spans="1:13">
      <c r="A380" s="44">
        <f t="shared" ca="1" si="24"/>
        <v>0</v>
      </c>
      <c r="B380" s="44" t="b" cm="1">
        <f t="array" ref="B380">AND(分科號=E380,D380&gt;=分起日,D380&lt;=分訖日,IF(分專案="全部",TRUE,J380=分專案))</f>
        <v>0</v>
      </c>
      <c r="C380" s="45">
        <f t="shared" si="22"/>
        <v>0</v>
      </c>
      <c r="D380" s="44">
        <f t="shared" si="23"/>
        <v>0</v>
      </c>
      <c r="E380" s="217">
        <f t="shared" si="25"/>
        <v>0</v>
      </c>
      <c r="F380" s="284"/>
      <c r="G380" s="289"/>
      <c r="H380" s="304"/>
      <c r="I380" s="290"/>
      <c r="J380" s="304"/>
      <c r="K380" s="305"/>
      <c r="L380" s="50"/>
      <c r="M380" s="63"/>
    </row>
    <row r="381" spans="1:13">
      <c r="A381" s="44">
        <f t="shared" ca="1" si="24"/>
        <v>0</v>
      </c>
      <c r="B381" s="44" t="b" cm="1">
        <f t="array" ref="B381">AND(分科號=E381,D381&gt;=分起日,D381&lt;=分訖日,IF(分專案="全部",TRUE,J381=分專案))</f>
        <v>0</v>
      </c>
      <c r="C381" s="45">
        <f t="shared" si="22"/>
        <v>0</v>
      </c>
      <c r="D381" s="44">
        <f t="shared" si="23"/>
        <v>0</v>
      </c>
      <c r="E381" s="217">
        <f t="shared" si="25"/>
        <v>0</v>
      </c>
      <c r="F381" s="284"/>
      <c r="G381" s="289"/>
      <c r="H381" s="304"/>
      <c r="I381" s="290"/>
      <c r="J381" s="304"/>
      <c r="K381" s="305"/>
      <c r="L381" s="50"/>
      <c r="M381" s="63"/>
    </row>
    <row r="382" spans="1:13">
      <c r="A382" s="44">
        <f t="shared" ca="1" si="24"/>
        <v>0</v>
      </c>
      <c r="B382" s="44" t="b" cm="1">
        <f t="array" ref="B382">AND(分科號=E382,D382&gt;=分起日,D382&lt;=分訖日,IF(分專案="全部",TRUE,J382=分專案))</f>
        <v>0</v>
      </c>
      <c r="C382" s="45">
        <f t="shared" si="22"/>
        <v>0</v>
      </c>
      <c r="D382" s="44">
        <f t="shared" si="23"/>
        <v>0</v>
      </c>
      <c r="E382" s="217">
        <f t="shared" si="25"/>
        <v>0</v>
      </c>
      <c r="F382" s="284"/>
      <c r="G382" s="289"/>
      <c r="H382" s="304"/>
      <c r="I382" s="290"/>
      <c r="J382" s="304"/>
      <c r="K382" s="305"/>
      <c r="L382" s="50"/>
      <c r="M382" s="63"/>
    </row>
    <row r="383" spans="1:13">
      <c r="A383" s="44">
        <f t="shared" ca="1" si="24"/>
        <v>0</v>
      </c>
      <c r="B383" s="44" t="b" cm="1">
        <f t="array" ref="B383">AND(分科號=E383,D383&gt;=分起日,D383&lt;=分訖日,IF(分專案="全部",TRUE,J383=分專案))</f>
        <v>0</v>
      </c>
      <c r="C383" s="45">
        <f t="shared" si="22"/>
        <v>0</v>
      </c>
      <c r="D383" s="44">
        <f t="shared" si="23"/>
        <v>0</v>
      </c>
      <c r="E383" s="217">
        <f t="shared" si="25"/>
        <v>0</v>
      </c>
      <c r="F383" s="284"/>
      <c r="G383" s="289"/>
      <c r="H383" s="304"/>
      <c r="I383" s="290"/>
      <c r="J383" s="304"/>
      <c r="K383" s="305"/>
      <c r="L383" s="50"/>
      <c r="M383" s="63"/>
    </row>
    <row r="384" spans="1:13">
      <c r="A384" s="44">
        <f t="shared" ca="1" si="24"/>
        <v>0</v>
      </c>
      <c r="B384" s="44" t="b" cm="1">
        <f t="array" ref="B384">AND(分科號=E384,D384&gt;=分起日,D384&lt;=分訖日,IF(分專案="全部",TRUE,J384=分專案))</f>
        <v>0</v>
      </c>
      <c r="C384" s="45">
        <f t="shared" si="22"/>
        <v>0</v>
      </c>
      <c r="D384" s="44">
        <f t="shared" si="23"/>
        <v>0</v>
      </c>
      <c r="E384" s="217">
        <f t="shared" si="25"/>
        <v>0</v>
      </c>
      <c r="F384" s="284"/>
      <c r="G384" s="289"/>
      <c r="H384" s="304"/>
      <c r="I384" s="290"/>
      <c r="J384" s="304"/>
      <c r="K384" s="305"/>
      <c r="L384" s="50"/>
      <c r="M384" s="63"/>
    </row>
    <row r="385" spans="1:13">
      <c r="A385" s="44">
        <f t="shared" ca="1" si="24"/>
        <v>0</v>
      </c>
      <c r="B385" s="44" t="b" cm="1">
        <f t="array" ref="B385">AND(分科號=E385,D385&gt;=分起日,D385&lt;=分訖日,IF(分專案="全部",TRUE,J385=分專案))</f>
        <v>0</v>
      </c>
      <c r="C385" s="45">
        <f t="shared" si="22"/>
        <v>0</v>
      </c>
      <c r="D385" s="44">
        <f t="shared" si="23"/>
        <v>0</v>
      </c>
      <c r="E385" s="217">
        <f t="shared" si="25"/>
        <v>0</v>
      </c>
      <c r="F385" s="284"/>
      <c r="G385" s="289"/>
      <c r="H385" s="304"/>
      <c r="I385" s="290"/>
      <c r="J385" s="304"/>
      <c r="K385" s="305"/>
      <c r="L385" s="50"/>
      <c r="M385" s="63"/>
    </row>
    <row r="386" spans="1:13">
      <c r="A386" s="44">
        <f t="shared" ca="1" si="24"/>
        <v>0</v>
      </c>
      <c r="B386" s="44" t="b" cm="1">
        <f t="array" ref="B386">AND(分科號=E386,D386&gt;=分起日,D386&lt;=分訖日,IF(分專案="全部",TRUE,J386=分專案))</f>
        <v>0</v>
      </c>
      <c r="C386" s="45">
        <f t="shared" si="22"/>
        <v>0</v>
      </c>
      <c r="D386" s="44">
        <f t="shared" si="23"/>
        <v>0</v>
      </c>
      <c r="E386" s="217">
        <f t="shared" si="25"/>
        <v>0</v>
      </c>
      <c r="F386" s="284"/>
      <c r="G386" s="289"/>
      <c r="H386" s="304"/>
      <c r="I386" s="290"/>
      <c r="J386" s="304"/>
      <c r="K386" s="305"/>
      <c r="L386" s="50"/>
      <c r="M386" s="63"/>
    </row>
    <row r="387" spans="1:13">
      <c r="A387" s="44">
        <f t="shared" ca="1" si="24"/>
        <v>0</v>
      </c>
      <c r="B387" s="44" t="b" cm="1">
        <f t="array" ref="B387">AND(分科號=E387,D387&gt;=分起日,D387&lt;=分訖日,IF(分專案="全部",TRUE,J387=分專案))</f>
        <v>0</v>
      </c>
      <c r="C387" s="45">
        <f t="shared" si="22"/>
        <v>0</v>
      </c>
      <c r="D387" s="44">
        <f t="shared" si="23"/>
        <v>0</v>
      </c>
      <c r="E387" s="217">
        <f t="shared" si="25"/>
        <v>0</v>
      </c>
      <c r="F387" s="284"/>
      <c r="G387" s="289"/>
      <c r="H387" s="304"/>
      <c r="I387" s="290"/>
      <c r="J387" s="304"/>
      <c r="K387" s="305"/>
      <c r="L387" s="50"/>
      <c r="M387" s="63"/>
    </row>
    <row r="388" spans="1:13">
      <c r="A388" s="44">
        <f t="shared" ca="1" si="24"/>
        <v>0</v>
      </c>
      <c r="B388" s="44" t="b" cm="1">
        <f t="array" ref="B388">AND(分科號=E388,D388&gt;=分起日,D388&lt;=分訖日,IF(分專案="全部",TRUE,J388=分專案))</f>
        <v>0</v>
      </c>
      <c r="C388" s="45">
        <f t="shared" si="22"/>
        <v>0</v>
      </c>
      <c r="D388" s="44">
        <f t="shared" si="23"/>
        <v>0</v>
      </c>
      <c r="E388" s="217">
        <f t="shared" si="25"/>
        <v>0</v>
      </c>
      <c r="F388" s="284"/>
      <c r="G388" s="289"/>
      <c r="H388" s="304"/>
      <c r="I388" s="290"/>
      <c r="J388" s="304"/>
      <c r="K388" s="305"/>
      <c r="L388" s="50"/>
      <c r="M388" s="63"/>
    </row>
    <row r="389" spans="1:13">
      <c r="A389" s="44">
        <f t="shared" ca="1" si="24"/>
        <v>0</v>
      </c>
      <c r="B389" s="44" t="b" cm="1">
        <f t="array" ref="B389">AND(分科號=E389,D389&gt;=分起日,D389&lt;=分訖日,IF(分專案="全部",TRUE,J389=分專案))</f>
        <v>0</v>
      </c>
      <c r="C389" s="45">
        <f t="shared" si="22"/>
        <v>0</v>
      </c>
      <c r="D389" s="44">
        <f t="shared" si="23"/>
        <v>0</v>
      </c>
      <c r="E389" s="217">
        <f t="shared" si="25"/>
        <v>0</v>
      </c>
      <c r="F389" s="284"/>
      <c r="G389" s="289"/>
      <c r="H389" s="304"/>
      <c r="I389" s="290"/>
      <c r="J389" s="304"/>
      <c r="K389" s="305"/>
      <c r="L389" s="50"/>
      <c r="M389" s="63"/>
    </row>
    <row r="390" spans="1:13">
      <c r="A390" s="44">
        <f t="shared" ca="1" si="24"/>
        <v>0</v>
      </c>
      <c r="B390" s="44" t="b" cm="1">
        <f t="array" ref="B390">AND(分科號=E390,D390&gt;=分起日,D390&lt;=分訖日,IF(分專案="全部",TRUE,J390=分專案))</f>
        <v>0</v>
      </c>
      <c r="C390" s="45">
        <f t="shared" si="22"/>
        <v>0</v>
      </c>
      <c r="D390" s="44">
        <f t="shared" si="23"/>
        <v>0</v>
      </c>
      <c r="E390" s="217">
        <f t="shared" si="25"/>
        <v>0</v>
      </c>
      <c r="F390" s="284"/>
      <c r="G390" s="289"/>
      <c r="H390" s="304"/>
      <c r="I390" s="290"/>
      <c r="J390" s="304"/>
      <c r="K390" s="305"/>
      <c r="L390" s="50"/>
      <c r="M390" s="63"/>
    </row>
    <row r="391" spans="1:13">
      <c r="A391" s="44">
        <f t="shared" ca="1" si="24"/>
        <v>0</v>
      </c>
      <c r="B391" s="44" t="b" cm="1">
        <f t="array" ref="B391">AND(分科號=E391,D391&gt;=分起日,D391&lt;=分訖日,IF(分專案="全部",TRUE,J391=分專案))</f>
        <v>0</v>
      </c>
      <c r="C391" s="45">
        <f t="shared" ref="C391:C454" si="26">IF(F391&lt;&gt;"",F391,IF(E391&lt;&gt;0,INDEX(C:C,ROW()-1),0))</f>
        <v>0</v>
      </c>
      <c r="D391" s="44">
        <f t="shared" ref="D391:D454" si="27">IF(G391&lt;&gt;"",G391,IF(E391&lt;&gt;0,INDEX(D:D,ROW()-1),0))</f>
        <v>0</v>
      </c>
      <c r="E391" s="217">
        <f t="shared" si="25"/>
        <v>0</v>
      </c>
      <c r="F391" s="284"/>
      <c r="G391" s="289"/>
      <c r="H391" s="304"/>
      <c r="I391" s="290"/>
      <c r="J391" s="304"/>
      <c r="K391" s="305"/>
      <c r="L391" s="50"/>
      <c r="M391" s="63"/>
    </row>
    <row r="392" spans="1:13">
      <c r="A392" s="44">
        <f t="shared" ca="1" si="24"/>
        <v>0</v>
      </c>
      <c r="B392" s="44" t="b" cm="1">
        <f t="array" ref="B392">AND(分科號=E392,D392&gt;=分起日,D392&lt;=分訖日,IF(分專案="全部",TRUE,J392=分專案))</f>
        <v>0</v>
      </c>
      <c r="C392" s="45">
        <f t="shared" si="26"/>
        <v>0</v>
      </c>
      <c r="D392" s="44">
        <f t="shared" si="27"/>
        <v>0</v>
      </c>
      <c r="E392" s="217">
        <f t="shared" si="25"/>
        <v>0</v>
      </c>
      <c r="F392" s="284"/>
      <c r="G392" s="289"/>
      <c r="H392" s="304"/>
      <c r="I392" s="290"/>
      <c r="J392" s="304"/>
      <c r="K392" s="305"/>
      <c r="L392" s="50"/>
      <c r="M392" s="63"/>
    </row>
    <row r="393" spans="1:13">
      <c r="A393" s="44">
        <f t="shared" ref="A393:A456" ca="1" si="28">IF(B393,COUNTIF(OFFSET(B393,ROW()*-1+6,,ROW()-5),TRUE),0)</f>
        <v>0</v>
      </c>
      <c r="B393" s="44" t="b" cm="1">
        <f t="array" ref="B393">AND(分科號=E393,D393&gt;=分起日,D393&lt;=分訖日,IF(分專案="全部",TRUE,J393=分專案))</f>
        <v>0</v>
      </c>
      <c r="C393" s="45">
        <f t="shared" si="26"/>
        <v>0</v>
      </c>
      <c r="D393" s="44">
        <f t="shared" si="27"/>
        <v>0</v>
      </c>
      <c r="E393" s="217">
        <f t="shared" si="25"/>
        <v>0</v>
      </c>
      <c r="F393" s="284"/>
      <c r="G393" s="289"/>
      <c r="H393" s="304"/>
      <c r="I393" s="290"/>
      <c r="J393" s="304"/>
      <c r="K393" s="305"/>
      <c r="L393" s="50"/>
      <c r="M393" s="63"/>
    </row>
    <row r="394" spans="1:13">
      <c r="A394" s="44">
        <f t="shared" ca="1" si="28"/>
        <v>0</v>
      </c>
      <c r="B394" s="44" t="b" cm="1">
        <f t="array" ref="B394">AND(分科號=E394,D394&gt;=分起日,D394&lt;=分訖日,IF(分專案="全部",TRUE,J394=分專案))</f>
        <v>0</v>
      </c>
      <c r="C394" s="45">
        <f t="shared" si="26"/>
        <v>0</v>
      </c>
      <c r="D394" s="44">
        <f t="shared" si="27"/>
        <v>0</v>
      </c>
      <c r="E394" s="217">
        <f t="shared" ref="E394:E457" si="29">IF(I394&lt;&gt;"",VALUE(TRIM(LEFT(I394,6))),0)</f>
        <v>0</v>
      </c>
      <c r="F394" s="284"/>
      <c r="G394" s="289"/>
      <c r="H394" s="304"/>
      <c r="I394" s="290"/>
      <c r="J394" s="304"/>
      <c r="K394" s="305"/>
      <c r="L394" s="50"/>
      <c r="M394" s="63"/>
    </row>
    <row r="395" spans="1:13">
      <c r="A395" s="44">
        <f t="shared" ca="1" si="28"/>
        <v>0</v>
      </c>
      <c r="B395" s="44" t="b" cm="1">
        <f t="array" ref="B395">AND(分科號=E395,D395&gt;=分起日,D395&lt;=分訖日,IF(分專案="全部",TRUE,J395=分專案))</f>
        <v>0</v>
      </c>
      <c r="C395" s="45">
        <f t="shared" si="26"/>
        <v>0</v>
      </c>
      <c r="D395" s="44">
        <f t="shared" si="27"/>
        <v>0</v>
      </c>
      <c r="E395" s="217">
        <f t="shared" si="29"/>
        <v>0</v>
      </c>
      <c r="F395" s="284"/>
      <c r="G395" s="289"/>
      <c r="H395" s="304"/>
      <c r="I395" s="290"/>
      <c r="J395" s="304"/>
      <c r="K395" s="305"/>
      <c r="L395" s="50"/>
      <c r="M395" s="63"/>
    </row>
    <row r="396" spans="1:13">
      <c r="A396" s="44">
        <f t="shared" ca="1" si="28"/>
        <v>0</v>
      </c>
      <c r="B396" s="44" t="b" cm="1">
        <f t="array" ref="B396">AND(分科號=E396,D396&gt;=分起日,D396&lt;=分訖日,IF(分專案="全部",TRUE,J396=分專案))</f>
        <v>0</v>
      </c>
      <c r="C396" s="45">
        <f t="shared" si="26"/>
        <v>0</v>
      </c>
      <c r="D396" s="44">
        <f t="shared" si="27"/>
        <v>0</v>
      </c>
      <c r="E396" s="217">
        <f t="shared" si="29"/>
        <v>0</v>
      </c>
      <c r="F396" s="284"/>
      <c r="G396" s="289"/>
      <c r="H396" s="304"/>
      <c r="I396" s="290"/>
      <c r="J396" s="304"/>
      <c r="K396" s="305"/>
      <c r="L396" s="50"/>
      <c r="M396" s="63"/>
    </row>
    <row r="397" spans="1:13">
      <c r="A397" s="44">
        <f t="shared" ca="1" si="28"/>
        <v>0</v>
      </c>
      <c r="B397" s="44" t="b" cm="1">
        <f t="array" ref="B397">AND(分科號=E397,D397&gt;=分起日,D397&lt;=分訖日,IF(分專案="全部",TRUE,J397=分專案))</f>
        <v>0</v>
      </c>
      <c r="C397" s="45">
        <f t="shared" si="26"/>
        <v>0</v>
      </c>
      <c r="D397" s="44">
        <f t="shared" si="27"/>
        <v>0</v>
      </c>
      <c r="E397" s="217">
        <f t="shared" si="29"/>
        <v>0</v>
      </c>
      <c r="F397" s="284"/>
      <c r="G397" s="289"/>
      <c r="H397" s="304"/>
      <c r="I397" s="290"/>
      <c r="J397" s="304"/>
      <c r="K397" s="305"/>
      <c r="L397" s="50"/>
      <c r="M397" s="63"/>
    </row>
    <row r="398" spans="1:13">
      <c r="A398" s="44">
        <f t="shared" ca="1" si="28"/>
        <v>0</v>
      </c>
      <c r="B398" s="44" t="b" cm="1">
        <f t="array" ref="B398">AND(分科號=E398,D398&gt;=分起日,D398&lt;=分訖日,IF(分專案="全部",TRUE,J398=分專案))</f>
        <v>0</v>
      </c>
      <c r="C398" s="45">
        <f t="shared" si="26"/>
        <v>0</v>
      </c>
      <c r="D398" s="44">
        <f t="shared" si="27"/>
        <v>0</v>
      </c>
      <c r="E398" s="217">
        <f t="shared" si="29"/>
        <v>0</v>
      </c>
      <c r="F398" s="284"/>
      <c r="G398" s="289"/>
      <c r="H398" s="304"/>
      <c r="I398" s="290"/>
      <c r="J398" s="304"/>
      <c r="K398" s="305"/>
      <c r="L398" s="50"/>
      <c r="M398" s="63"/>
    </row>
    <row r="399" spans="1:13">
      <c r="A399" s="44">
        <f t="shared" ca="1" si="28"/>
        <v>0</v>
      </c>
      <c r="B399" s="44" t="b" cm="1">
        <f t="array" ref="B399">AND(分科號=E399,D399&gt;=分起日,D399&lt;=分訖日,IF(分專案="全部",TRUE,J399=分專案))</f>
        <v>0</v>
      </c>
      <c r="C399" s="45">
        <f t="shared" si="26"/>
        <v>0</v>
      </c>
      <c r="D399" s="44">
        <f t="shared" si="27"/>
        <v>0</v>
      </c>
      <c r="E399" s="217">
        <f t="shared" si="29"/>
        <v>0</v>
      </c>
      <c r="F399" s="284"/>
      <c r="G399" s="289"/>
      <c r="H399" s="304"/>
      <c r="I399" s="290"/>
      <c r="J399" s="304"/>
      <c r="K399" s="305"/>
      <c r="L399" s="50"/>
      <c r="M399" s="63"/>
    </row>
    <row r="400" spans="1:13">
      <c r="A400" s="44">
        <f t="shared" ca="1" si="28"/>
        <v>0</v>
      </c>
      <c r="B400" s="44" t="b" cm="1">
        <f t="array" ref="B400">AND(分科號=E400,D400&gt;=分起日,D400&lt;=分訖日,IF(分專案="全部",TRUE,J400=分專案))</f>
        <v>0</v>
      </c>
      <c r="C400" s="45">
        <f t="shared" si="26"/>
        <v>0</v>
      </c>
      <c r="D400" s="44">
        <f t="shared" si="27"/>
        <v>0</v>
      </c>
      <c r="E400" s="217">
        <f t="shared" si="29"/>
        <v>0</v>
      </c>
      <c r="F400" s="284"/>
      <c r="G400" s="289"/>
      <c r="H400" s="304"/>
      <c r="I400" s="290"/>
      <c r="J400" s="304"/>
      <c r="K400" s="305"/>
      <c r="L400" s="50"/>
      <c r="M400" s="63"/>
    </row>
    <row r="401" spans="1:13">
      <c r="A401" s="44">
        <f t="shared" ca="1" si="28"/>
        <v>0</v>
      </c>
      <c r="B401" s="44" t="b" cm="1">
        <f t="array" ref="B401">AND(分科號=E401,D401&gt;=分起日,D401&lt;=分訖日,IF(分專案="全部",TRUE,J401=分專案))</f>
        <v>0</v>
      </c>
      <c r="C401" s="45">
        <f t="shared" si="26"/>
        <v>0</v>
      </c>
      <c r="D401" s="44">
        <f t="shared" si="27"/>
        <v>0</v>
      </c>
      <c r="E401" s="217">
        <f t="shared" si="29"/>
        <v>0</v>
      </c>
      <c r="F401" s="284"/>
      <c r="G401" s="289"/>
      <c r="H401" s="304"/>
      <c r="I401" s="290"/>
      <c r="J401" s="304"/>
      <c r="K401" s="305"/>
      <c r="L401" s="50"/>
      <c r="M401" s="63"/>
    </row>
    <row r="402" spans="1:13">
      <c r="A402" s="44">
        <f t="shared" ca="1" si="28"/>
        <v>0</v>
      </c>
      <c r="B402" s="44" t="b" cm="1">
        <f t="array" ref="B402">AND(分科號=E402,D402&gt;=分起日,D402&lt;=分訖日,IF(分專案="全部",TRUE,J402=分專案))</f>
        <v>0</v>
      </c>
      <c r="C402" s="45">
        <f t="shared" si="26"/>
        <v>0</v>
      </c>
      <c r="D402" s="44">
        <f t="shared" si="27"/>
        <v>0</v>
      </c>
      <c r="E402" s="217">
        <f t="shared" si="29"/>
        <v>0</v>
      </c>
      <c r="F402" s="284"/>
      <c r="G402" s="289"/>
      <c r="H402" s="304"/>
      <c r="I402" s="290"/>
      <c r="J402" s="304"/>
      <c r="K402" s="305"/>
      <c r="L402" s="50"/>
      <c r="M402" s="63"/>
    </row>
    <row r="403" spans="1:13">
      <c r="A403" s="44">
        <f t="shared" ca="1" si="28"/>
        <v>0</v>
      </c>
      <c r="B403" s="44" t="b" cm="1">
        <f t="array" ref="B403">AND(分科號=E403,D403&gt;=分起日,D403&lt;=分訖日,IF(分專案="全部",TRUE,J403=分專案))</f>
        <v>0</v>
      </c>
      <c r="C403" s="45">
        <f t="shared" si="26"/>
        <v>0</v>
      </c>
      <c r="D403" s="44">
        <f t="shared" si="27"/>
        <v>0</v>
      </c>
      <c r="E403" s="217">
        <f t="shared" si="29"/>
        <v>0</v>
      </c>
      <c r="F403" s="284"/>
      <c r="G403" s="289"/>
      <c r="H403" s="304"/>
      <c r="I403" s="290"/>
      <c r="J403" s="304"/>
      <c r="K403" s="305"/>
      <c r="L403" s="50"/>
      <c r="M403" s="63"/>
    </row>
    <row r="404" spans="1:13">
      <c r="A404" s="44">
        <f t="shared" ca="1" si="28"/>
        <v>0</v>
      </c>
      <c r="B404" s="44" t="b" cm="1">
        <f t="array" ref="B404">AND(分科號=E404,D404&gt;=分起日,D404&lt;=分訖日,IF(分專案="全部",TRUE,J404=分專案))</f>
        <v>0</v>
      </c>
      <c r="C404" s="45">
        <f t="shared" si="26"/>
        <v>0</v>
      </c>
      <c r="D404" s="44">
        <f t="shared" si="27"/>
        <v>0</v>
      </c>
      <c r="E404" s="217">
        <f t="shared" si="29"/>
        <v>0</v>
      </c>
      <c r="F404" s="284"/>
      <c r="G404" s="289"/>
      <c r="H404" s="304"/>
      <c r="I404" s="290"/>
      <c r="J404" s="304"/>
      <c r="K404" s="305"/>
      <c r="L404" s="50"/>
      <c r="M404" s="63"/>
    </row>
    <row r="405" spans="1:13">
      <c r="A405" s="44">
        <f t="shared" ca="1" si="28"/>
        <v>0</v>
      </c>
      <c r="B405" s="44" t="b" cm="1">
        <f t="array" ref="B405">AND(分科號=E405,D405&gt;=分起日,D405&lt;=分訖日,IF(分專案="全部",TRUE,J405=分專案))</f>
        <v>0</v>
      </c>
      <c r="C405" s="45">
        <f t="shared" si="26"/>
        <v>0</v>
      </c>
      <c r="D405" s="44">
        <f t="shared" si="27"/>
        <v>0</v>
      </c>
      <c r="E405" s="217">
        <f t="shared" si="29"/>
        <v>0</v>
      </c>
      <c r="F405" s="284"/>
      <c r="G405" s="289"/>
      <c r="H405" s="304"/>
      <c r="I405" s="290"/>
      <c r="J405" s="304"/>
      <c r="K405" s="305"/>
      <c r="L405" s="50"/>
      <c r="M405" s="63"/>
    </row>
    <row r="406" spans="1:13">
      <c r="A406" s="44">
        <f t="shared" ca="1" si="28"/>
        <v>0</v>
      </c>
      <c r="B406" s="44" t="b" cm="1">
        <f t="array" ref="B406">AND(分科號=E406,D406&gt;=分起日,D406&lt;=分訖日,IF(分專案="全部",TRUE,J406=分專案))</f>
        <v>0</v>
      </c>
      <c r="C406" s="45">
        <f t="shared" si="26"/>
        <v>0</v>
      </c>
      <c r="D406" s="44">
        <f t="shared" si="27"/>
        <v>0</v>
      </c>
      <c r="E406" s="217">
        <f t="shared" si="29"/>
        <v>0</v>
      </c>
      <c r="F406" s="284"/>
      <c r="G406" s="289"/>
      <c r="H406" s="304"/>
      <c r="I406" s="290"/>
      <c r="J406" s="304"/>
      <c r="K406" s="305"/>
      <c r="L406" s="50"/>
      <c r="M406" s="63"/>
    </row>
    <row r="407" spans="1:13">
      <c r="A407" s="44">
        <f t="shared" ca="1" si="28"/>
        <v>0</v>
      </c>
      <c r="B407" s="44" t="b" cm="1">
        <f t="array" ref="B407">AND(分科號=E407,D407&gt;=分起日,D407&lt;=分訖日,IF(分專案="全部",TRUE,J407=分專案))</f>
        <v>0</v>
      </c>
      <c r="C407" s="45">
        <f t="shared" si="26"/>
        <v>0</v>
      </c>
      <c r="D407" s="44">
        <f t="shared" si="27"/>
        <v>0</v>
      </c>
      <c r="E407" s="217">
        <f t="shared" si="29"/>
        <v>0</v>
      </c>
      <c r="F407" s="284"/>
      <c r="G407" s="289"/>
      <c r="H407" s="304"/>
      <c r="I407" s="290"/>
      <c r="J407" s="304"/>
      <c r="K407" s="305"/>
      <c r="L407" s="50"/>
      <c r="M407" s="63"/>
    </row>
    <row r="408" spans="1:13">
      <c r="A408" s="44">
        <f t="shared" ca="1" si="28"/>
        <v>0</v>
      </c>
      <c r="B408" s="44" t="b" cm="1">
        <f t="array" ref="B408">AND(分科號=E408,D408&gt;=分起日,D408&lt;=分訖日,IF(分專案="全部",TRUE,J408=分專案))</f>
        <v>0</v>
      </c>
      <c r="C408" s="45">
        <f t="shared" si="26"/>
        <v>0</v>
      </c>
      <c r="D408" s="44">
        <f t="shared" si="27"/>
        <v>0</v>
      </c>
      <c r="E408" s="217">
        <f t="shared" si="29"/>
        <v>0</v>
      </c>
      <c r="F408" s="284"/>
      <c r="G408" s="289"/>
      <c r="H408" s="304"/>
      <c r="I408" s="290"/>
      <c r="J408" s="304"/>
      <c r="K408" s="305"/>
      <c r="L408" s="50"/>
      <c r="M408" s="63"/>
    </row>
    <row r="409" spans="1:13">
      <c r="A409" s="44">
        <f t="shared" ca="1" si="28"/>
        <v>0</v>
      </c>
      <c r="B409" s="44" t="b" cm="1">
        <f t="array" ref="B409">AND(分科號=E409,D409&gt;=分起日,D409&lt;=分訖日,IF(分專案="全部",TRUE,J409=分專案))</f>
        <v>0</v>
      </c>
      <c r="C409" s="45">
        <f t="shared" si="26"/>
        <v>0</v>
      </c>
      <c r="D409" s="44">
        <f t="shared" si="27"/>
        <v>0</v>
      </c>
      <c r="E409" s="217">
        <f t="shared" si="29"/>
        <v>0</v>
      </c>
      <c r="F409" s="284"/>
      <c r="G409" s="289"/>
      <c r="H409" s="304"/>
      <c r="I409" s="290"/>
      <c r="J409" s="304"/>
      <c r="K409" s="305"/>
      <c r="L409" s="50"/>
      <c r="M409" s="63"/>
    </row>
    <row r="410" spans="1:13">
      <c r="A410" s="44">
        <f t="shared" ca="1" si="28"/>
        <v>0</v>
      </c>
      <c r="B410" s="44" t="b" cm="1">
        <f t="array" ref="B410">AND(分科號=E410,D410&gt;=分起日,D410&lt;=分訖日,IF(分專案="全部",TRUE,J410=分專案))</f>
        <v>0</v>
      </c>
      <c r="C410" s="45">
        <f t="shared" si="26"/>
        <v>0</v>
      </c>
      <c r="D410" s="44">
        <f t="shared" si="27"/>
        <v>0</v>
      </c>
      <c r="E410" s="217">
        <f t="shared" si="29"/>
        <v>0</v>
      </c>
      <c r="F410" s="284"/>
      <c r="G410" s="289"/>
      <c r="H410" s="304"/>
      <c r="I410" s="290"/>
      <c r="J410" s="304"/>
      <c r="K410" s="305"/>
      <c r="L410" s="50"/>
      <c r="M410" s="63"/>
    </row>
    <row r="411" spans="1:13">
      <c r="A411" s="44">
        <f t="shared" ca="1" si="28"/>
        <v>0</v>
      </c>
      <c r="B411" s="44" t="b" cm="1">
        <f t="array" ref="B411">AND(分科號=E411,D411&gt;=分起日,D411&lt;=分訖日,IF(分專案="全部",TRUE,J411=分專案))</f>
        <v>0</v>
      </c>
      <c r="C411" s="45">
        <f t="shared" si="26"/>
        <v>0</v>
      </c>
      <c r="D411" s="44">
        <f t="shared" si="27"/>
        <v>0</v>
      </c>
      <c r="E411" s="217">
        <f t="shared" si="29"/>
        <v>0</v>
      </c>
      <c r="F411" s="284"/>
      <c r="G411" s="289"/>
      <c r="H411" s="304"/>
      <c r="I411" s="290"/>
      <c r="J411" s="304"/>
      <c r="K411" s="305"/>
      <c r="L411" s="50"/>
      <c r="M411" s="63"/>
    </row>
    <row r="412" spans="1:13">
      <c r="A412" s="44">
        <f t="shared" ca="1" si="28"/>
        <v>0</v>
      </c>
      <c r="B412" s="44" t="b" cm="1">
        <f t="array" ref="B412">AND(分科號=E412,D412&gt;=分起日,D412&lt;=分訖日,IF(分專案="全部",TRUE,J412=分專案))</f>
        <v>0</v>
      </c>
      <c r="C412" s="45">
        <f t="shared" si="26"/>
        <v>0</v>
      </c>
      <c r="D412" s="44">
        <f t="shared" si="27"/>
        <v>0</v>
      </c>
      <c r="E412" s="217">
        <f t="shared" si="29"/>
        <v>0</v>
      </c>
      <c r="F412" s="284"/>
      <c r="G412" s="289"/>
      <c r="H412" s="304"/>
      <c r="I412" s="290"/>
      <c r="J412" s="304"/>
      <c r="K412" s="305"/>
      <c r="L412" s="50"/>
      <c r="M412" s="63"/>
    </row>
    <row r="413" spans="1:13">
      <c r="A413" s="44">
        <f t="shared" ca="1" si="28"/>
        <v>0</v>
      </c>
      <c r="B413" s="44" t="b" cm="1">
        <f t="array" ref="B413">AND(分科號=E413,D413&gt;=分起日,D413&lt;=分訖日,IF(分專案="全部",TRUE,J413=分專案))</f>
        <v>0</v>
      </c>
      <c r="C413" s="45">
        <f t="shared" si="26"/>
        <v>0</v>
      </c>
      <c r="D413" s="44">
        <f t="shared" si="27"/>
        <v>0</v>
      </c>
      <c r="E413" s="217">
        <f t="shared" si="29"/>
        <v>0</v>
      </c>
      <c r="F413" s="284"/>
      <c r="G413" s="289"/>
      <c r="H413" s="304"/>
      <c r="I413" s="290"/>
      <c r="J413" s="304"/>
      <c r="K413" s="305"/>
      <c r="L413" s="50"/>
      <c r="M413" s="63"/>
    </row>
    <row r="414" spans="1:13">
      <c r="A414" s="44">
        <f t="shared" ca="1" si="28"/>
        <v>0</v>
      </c>
      <c r="B414" s="44" t="b" cm="1">
        <f t="array" ref="B414">AND(分科號=E414,D414&gt;=分起日,D414&lt;=分訖日,IF(分專案="全部",TRUE,J414=分專案))</f>
        <v>0</v>
      </c>
      <c r="C414" s="45">
        <f t="shared" si="26"/>
        <v>0</v>
      </c>
      <c r="D414" s="44">
        <f t="shared" si="27"/>
        <v>0</v>
      </c>
      <c r="E414" s="217">
        <f t="shared" si="29"/>
        <v>0</v>
      </c>
      <c r="F414" s="284"/>
      <c r="G414" s="289"/>
      <c r="H414" s="304"/>
      <c r="I414" s="290"/>
      <c r="J414" s="304"/>
      <c r="K414" s="305"/>
      <c r="L414" s="50"/>
      <c r="M414" s="63"/>
    </row>
    <row r="415" spans="1:13">
      <c r="A415" s="44">
        <f t="shared" ca="1" si="28"/>
        <v>0</v>
      </c>
      <c r="B415" s="44" t="b" cm="1">
        <f t="array" ref="B415">AND(分科號=E415,D415&gt;=分起日,D415&lt;=分訖日,IF(分專案="全部",TRUE,J415=分專案))</f>
        <v>0</v>
      </c>
      <c r="C415" s="45">
        <f t="shared" si="26"/>
        <v>0</v>
      </c>
      <c r="D415" s="44">
        <f t="shared" si="27"/>
        <v>0</v>
      </c>
      <c r="E415" s="217">
        <f t="shared" si="29"/>
        <v>0</v>
      </c>
      <c r="F415" s="284"/>
      <c r="G415" s="289"/>
      <c r="H415" s="304"/>
      <c r="I415" s="290"/>
      <c r="J415" s="304"/>
      <c r="K415" s="305"/>
      <c r="L415" s="50"/>
      <c r="M415" s="63"/>
    </row>
    <row r="416" spans="1:13">
      <c r="A416" s="44">
        <f t="shared" ca="1" si="28"/>
        <v>0</v>
      </c>
      <c r="B416" s="44" t="b" cm="1">
        <f t="array" ref="B416">AND(分科號=E416,D416&gt;=分起日,D416&lt;=分訖日,IF(分專案="全部",TRUE,J416=分專案))</f>
        <v>0</v>
      </c>
      <c r="C416" s="45">
        <f t="shared" si="26"/>
        <v>0</v>
      </c>
      <c r="D416" s="44">
        <f t="shared" si="27"/>
        <v>0</v>
      </c>
      <c r="E416" s="217">
        <f t="shared" si="29"/>
        <v>0</v>
      </c>
      <c r="F416" s="284"/>
      <c r="G416" s="289"/>
      <c r="H416" s="304"/>
      <c r="I416" s="290"/>
      <c r="J416" s="304"/>
      <c r="K416" s="305"/>
      <c r="L416" s="50"/>
      <c r="M416" s="63"/>
    </row>
    <row r="417" spans="1:13">
      <c r="A417" s="44">
        <f t="shared" ca="1" si="28"/>
        <v>0</v>
      </c>
      <c r="B417" s="44" t="b" cm="1">
        <f t="array" ref="B417">AND(分科號=E417,D417&gt;=分起日,D417&lt;=分訖日,IF(分專案="全部",TRUE,J417=分專案))</f>
        <v>0</v>
      </c>
      <c r="C417" s="45">
        <f t="shared" si="26"/>
        <v>0</v>
      </c>
      <c r="D417" s="44">
        <f t="shared" si="27"/>
        <v>0</v>
      </c>
      <c r="E417" s="217">
        <f t="shared" si="29"/>
        <v>0</v>
      </c>
      <c r="F417" s="284"/>
      <c r="G417" s="289"/>
      <c r="H417" s="304"/>
      <c r="I417" s="290"/>
      <c r="J417" s="304"/>
      <c r="K417" s="305"/>
      <c r="L417" s="50"/>
      <c r="M417" s="63"/>
    </row>
    <row r="418" spans="1:13">
      <c r="A418" s="44">
        <f t="shared" ca="1" si="28"/>
        <v>0</v>
      </c>
      <c r="B418" s="44" t="b" cm="1">
        <f t="array" ref="B418">AND(分科號=E418,D418&gt;=分起日,D418&lt;=分訖日,IF(分專案="全部",TRUE,J418=分專案))</f>
        <v>0</v>
      </c>
      <c r="C418" s="45">
        <f t="shared" si="26"/>
        <v>0</v>
      </c>
      <c r="D418" s="44">
        <f t="shared" si="27"/>
        <v>0</v>
      </c>
      <c r="E418" s="217">
        <f t="shared" si="29"/>
        <v>0</v>
      </c>
      <c r="F418" s="284"/>
      <c r="G418" s="289"/>
      <c r="H418" s="304"/>
      <c r="I418" s="290"/>
      <c r="J418" s="304"/>
      <c r="K418" s="305"/>
      <c r="L418" s="50"/>
      <c r="M418" s="63"/>
    </row>
    <row r="419" spans="1:13">
      <c r="A419" s="44">
        <f t="shared" ca="1" si="28"/>
        <v>0</v>
      </c>
      <c r="B419" s="44" t="b" cm="1">
        <f t="array" ref="B419">AND(分科號=E419,D419&gt;=分起日,D419&lt;=分訖日,IF(分專案="全部",TRUE,J419=分專案))</f>
        <v>0</v>
      </c>
      <c r="C419" s="45">
        <f t="shared" si="26"/>
        <v>0</v>
      </c>
      <c r="D419" s="44">
        <f t="shared" si="27"/>
        <v>0</v>
      </c>
      <c r="E419" s="217">
        <f t="shared" si="29"/>
        <v>0</v>
      </c>
      <c r="F419" s="284"/>
      <c r="G419" s="289"/>
      <c r="H419" s="304"/>
      <c r="I419" s="290"/>
      <c r="J419" s="304"/>
      <c r="K419" s="305"/>
      <c r="L419" s="50"/>
      <c r="M419" s="63"/>
    </row>
    <row r="420" spans="1:13">
      <c r="A420" s="44">
        <f t="shared" ca="1" si="28"/>
        <v>0</v>
      </c>
      <c r="B420" s="44" t="b" cm="1">
        <f t="array" ref="B420">AND(分科號=E420,D420&gt;=分起日,D420&lt;=分訖日,IF(分專案="全部",TRUE,J420=分專案))</f>
        <v>0</v>
      </c>
      <c r="C420" s="45">
        <f t="shared" si="26"/>
        <v>0</v>
      </c>
      <c r="D420" s="44">
        <f t="shared" si="27"/>
        <v>0</v>
      </c>
      <c r="E420" s="217">
        <f t="shared" si="29"/>
        <v>0</v>
      </c>
      <c r="F420" s="284"/>
      <c r="G420" s="289"/>
      <c r="H420" s="304"/>
      <c r="I420" s="290"/>
      <c r="J420" s="304"/>
      <c r="K420" s="305"/>
      <c r="L420" s="50"/>
      <c r="M420" s="63"/>
    </row>
    <row r="421" spans="1:13">
      <c r="A421" s="44">
        <f t="shared" ca="1" si="28"/>
        <v>0</v>
      </c>
      <c r="B421" s="44" t="b" cm="1">
        <f t="array" ref="B421">AND(分科號=E421,D421&gt;=分起日,D421&lt;=分訖日,IF(分專案="全部",TRUE,J421=分專案))</f>
        <v>0</v>
      </c>
      <c r="C421" s="45">
        <f t="shared" si="26"/>
        <v>0</v>
      </c>
      <c r="D421" s="44">
        <f t="shared" si="27"/>
        <v>0</v>
      </c>
      <c r="E421" s="217">
        <f t="shared" si="29"/>
        <v>0</v>
      </c>
      <c r="F421" s="284"/>
      <c r="G421" s="289"/>
      <c r="H421" s="304"/>
      <c r="I421" s="290"/>
      <c r="J421" s="304"/>
      <c r="K421" s="305"/>
      <c r="L421" s="50"/>
      <c r="M421" s="63"/>
    </row>
    <row r="422" spans="1:13">
      <c r="A422" s="44">
        <f t="shared" ca="1" si="28"/>
        <v>0</v>
      </c>
      <c r="B422" s="44" t="b" cm="1">
        <f t="array" ref="B422">AND(分科號=E422,D422&gt;=分起日,D422&lt;=分訖日,IF(分專案="全部",TRUE,J422=分專案))</f>
        <v>0</v>
      </c>
      <c r="C422" s="45">
        <f t="shared" si="26"/>
        <v>0</v>
      </c>
      <c r="D422" s="44">
        <f t="shared" si="27"/>
        <v>0</v>
      </c>
      <c r="E422" s="217">
        <f t="shared" si="29"/>
        <v>0</v>
      </c>
      <c r="F422" s="284"/>
      <c r="G422" s="289"/>
      <c r="H422" s="304"/>
      <c r="I422" s="290"/>
      <c r="J422" s="304"/>
      <c r="K422" s="305"/>
      <c r="L422" s="50"/>
      <c r="M422" s="63"/>
    </row>
    <row r="423" spans="1:13">
      <c r="A423" s="44">
        <f t="shared" ca="1" si="28"/>
        <v>0</v>
      </c>
      <c r="B423" s="44" t="b" cm="1">
        <f t="array" ref="B423">AND(分科號=E423,D423&gt;=分起日,D423&lt;=分訖日,IF(分專案="全部",TRUE,J423=分專案))</f>
        <v>0</v>
      </c>
      <c r="C423" s="45">
        <f t="shared" si="26"/>
        <v>0</v>
      </c>
      <c r="D423" s="44">
        <f t="shared" si="27"/>
        <v>0</v>
      </c>
      <c r="E423" s="217">
        <f t="shared" si="29"/>
        <v>0</v>
      </c>
      <c r="F423" s="284"/>
      <c r="G423" s="289"/>
      <c r="H423" s="304"/>
      <c r="I423" s="290"/>
      <c r="J423" s="304"/>
      <c r="K423" s="305"/>
      <c r="L423" s="50"/>
      <c r="M423" s="63"/>
    </row>
    <row r="424" spans="1:13">
      <c r="A424" s="44">
        <f t="shared" ca="1" si="28"/>
        <v>0</v>
      </c>
      <c r="B424" s="44" t="b" cm="1">
        <f t="array" ref="B424">AND(分科號=E424,D424&gt;=分起日,D424&lt;=分訖日,IF(分專案="全部",TRUE,J424=分專案))</f>
        <v>0</v>
      </c>
      <c r="C424" s="45">
        <f t="shared" si="26"/>
        <v>0</v>
      </c>
      <c r="D424" s="44">
        <f t="shared" si="27"/>
        <v>0</v>
      </c>
      <c r="E424" s="217">
        <f t="shared" si="29"/>
        <v>0</v>
      </c>
      <c r="F424" s="284"/>
      <c r="G424" s="289"/>
      <c r="H424" s="304"/>
      <c r="I424" s="290"/>
      <c r="J424" s="304"/>
      <c r="K424" s="305"/>
      <c r="L424" s="50"/>
      <c r="M424" s="63"/>
    </row>
    <row r="425" spans="1:13">
      <c r="A425" s="44">
        <f t="shared" ca="1" si="28"/>
        <v>0</v>
      </c>
      <c r="B425" s="44" t="b" cm="1">
        <f t="array" ref="B425">AND(分科號=E425,D425&gt;=分起日,D425&lt;=分訖日,IF(分專案="全部",TRUE,J425=分專案))</f>
        <v>0</v>
      </c>
      <c r="C425" s="45">
        <f t="shared" si="26"/>
        <v>0</v>
      </c>
      <c r="D425" s="44">
        <f t="shared" si="27"/>
        <v>0</v>
      </c>
      <c r="E425" s="217">
        <f t="shared" si="29"/>
        <v>0</v>
      </c>
      <c r="F425" s="284"/>
      <c r="G425" s="289"/>
      <c r="H425" s="304"/>
      <c r="I425" s="290"/>
      <c r="J425" s="304"/>
      <c r="K425" s="305"/>
      <c r="L425" s="50"/>
      <c r="M425" s="63"/>
    </row>
    <row r="426" spans="1:13">
      <c r="A426" s="44">
        <f t="shared" ca="1" si="28"/>
        <v>0</v>
      </c>
      <c r="B426" s="44" t="b" cm="1">
        <f t="array" ref="B426">AND(分科號=E426,D426&gt;=分起日,D426&lt;=分訖日,IF(分專案="全部",TRUE,J426=分專案))</f>
        <v>0</v>
      </c>
      <c r="C426" s="45">
        <f t="shared" si="26"/>
        <v>0</v>
      </c>
      <c r="D426" s="44">
        <f t="shared" si="27"/>
        <v>0</v>
      </c>
      <c r="E426" s="217">
        <f t="shared" si="29"/>
        <v>0</v>
      </c>
      <c r="F426" s="284"/>
      <c r="G426" s="289"/>
      <c r="H426" s="304"/>
      <c r="I426" s="290"/>
      <c r="J426" s="304"/>
      <c r="K426" s="305"/>
      <c r="L426" s="50"/>
      <c r="M426" s="63"/>
    </row>
    <row r="427" spans="1:13">
      <c r="A427" s="44">
        <f t="shared" ca="1" si="28"/>
        <v>0</v>
      </c>
      <c r="B427" s="44" t="b" cm="1">
        <f t="array" ref="B427">AND(分科號=E427,D427&gt;=分起日,D427&lt;=分訖日,IF(分專案="全部",TRUE,J427=分專案))</f>
        <v>0</v>
      </c>
      <c r="C427" s="45">
        <f t="shared" si="26"/>
        <v>0</v>
      </c>
      <c r="D427" s="44">
        <f t="shared" si="27"/>
        <v>0</v>
      </c>
      <c r="E427" s="217">
        <f t="shared" si="29"/>
        <v>0</v>
      </c>
      <c r="F427" s="284"/>
      <c r="G427" s="289"/>
      <c r="H427" s="304"/>
      <c r="I427" s="290"/>
      <c r="J427" s="304"/>
      <c r="K427" s="305"/>
      <c r="L427" s="50"/>
      <c r="M427" s="63"/>
    </row>
    <row r="428" spans="1:13">
      <c r="A428" s="44">
        <f t="shared" ca="1" si="28"/>
        <v>0</v>
      </c>
      <c r="B428" s="44" t="b" cm="1">
        <f t="array" ref="B428">AND(分科號=E428,D428&gt;=分起日,D428&lt;=分訖日,IF(分專案="全部",TRUE,J428=分專案))</f>
        <v>0</v>
      </c>
      <c r="C428" s="45">
        <f t="shared" si="26"/>
        <v>0</v>
      </c>
      <c r="D428" s="44">
        <f t="shared" si="27"/>
        <v>0</v>
      </c>
      <c r="E428" s="217">
        <f t="shared" si="29"/>
        <v>0</v>
      </c>
      <c r="F428" s="284"/>
      <c r="G428" s="289"/>
      <c r="H428" s="304"/>
      <c r="I428" s="290"/>
      <c r="J428" s="304"/>
      <c r="K428" s="305"/>
      <c r="L428" s="50"/>
      <c r="M428" s="63"/>
    </row>
    <row r="429" spans="1:13">
      <c r="A429" s="44">
        <f t="shared" ca="1" si="28"/>
        <v>0</v>
      </c>
      <c r="B429" s="44" t="b" cm="1">
        <f t="array" ref="B429">AND(分科號=E429,D429&gt;=分起日,D429&lt;=分訖日,IF(分專案="全部",TRUE,J429=分專案))</f>
        <v>0</v>
      </c>
      <c r="C429" s="45">
        <f t="shared" si="26"/>
        <v>0</v>
      </c>
      <c r="D429" s="44">
        <f t="shared" si="27"/>
        <v>0</v>
      </c>
      <c r="E429" s="217">
        <f t="shared" si="29"/>
        <v>0</v>
      </c>
      <c r="F429" s="284"/>
      <c r="G429" s="289"/>
      <c r="H429" s="304"/>
      <c r="I429" s="290"/>
      <c r="J429" s="304"/>
      <c r="K429" s="305"/>
      <c r="L429" s="50"/>
      <c r="M429" s="63"/>
    </row>
    <row r="430" spans="1:13">
      <c r="A430" s="44">
        <f t="shared" ca="1" si="28"/>
        <v>0</v>
      </c>
      <c r="B430" s="44" t="b" cm="1">
        <f t="array" ref="B430">AND(分科號=E430,D430&gt;=分起日,D430&lt;=分訖日,IF(分專案="全部",TRUE,J430=分專案))</f>
        <v>0</v>
      </c>
      <c r="C430" s="45">
        <f t="shared" si="26"/>
        <v>0</v>
      </c>
      <c r="D430" s="44">
        <f t="shared" si="27"/>
        <v>0</v>
      </c>
      <c r="E430" s="217">
        <f t="shared" si="29"/>
        <v>0</v>
      </c>
      <c r="F430" s="284"/>
      <c r="G430" s="289"/>
      <c r="H430" s="304"/>
      <c r="I430" s="290"/>
      <c r="J430" s="304"/>
      <c r="K430" s="305"/>
      <c r="L430" s="50"/>
      <c r="M430" s="63"/>
    </row>
    <row r="431" spans="1:13">
      <c r="A431" s="44">
        <f t="shared" ca="1" si="28"/>
        <v>0</v>
      </c>
      <c r="B431" s="44" t="b" cm="1">
        <f t="array" ref="B431">AND(分科號=E431,D431&gt;=分起日,D431&lt;=分訖日,IF(分專案="全部",TRUE,J431=分專案))</f>
        <v>0</v>
      </c>
      <c r="C431" s="45">
        <f t="shared" si="26"/>
        <v>0</v>
      </c>
      <c r="D431" s="44">
        <f t="shared" si="27"/>
        <v>0</v>
      </c>
      <c r="E431" s="217">
        <f t="shared" si="29"/>
        <v>0</v>
      </c>
      <c r="F431" s="284"/>
      <c r="G431" s="289"/>
      <c r="H431" s="304"/>
      <c r="I431" s="290"/>
      <c r="J431" s="304"/>
      <c r="K431" s="305"/>
      <c r="L431" s="50"/>
      <c r="M431" s="63"/>
    </row>
    <row r="432" spans="1:13">
      <c r="A432" s="44">
        <f t="shared" ca="1" si="28"/>
        <v>0</v>
      </c>
      <c r="B432" s="44" t="b" cm="1">
        <f t="array" ref="B432">AND(分科號=E432,D432&gt;=分起日,D432&lt;=分訖日,IF(分專案="全部",TRUE,J432=分專案))</f>
        <v>0</v>
      </c>
      <c r="C432" s="45">
        <f t="shared" si="26"/>
        <v>0</v>
      </c>
      <c r="D432" s="44">
        <f t="shared" si="27"/>
        <v>0</v>
      </c>
      <c r="E432" s="217">
        <f t="shared" si="29"/>
        <v>0</v>
      </c>
      <c r="F432" s="284"/>
      <c r="G432" s="289"/>
      <c r="H432" s="304"/>
      <c r="I432" s="290"/>
      <c r="J432" s="304"/>
      <c r="K432" s="305"/>
      <c r="L432" s="50"/>
      <c r="M432" s="63"/>
    </row>
    <row r="433" spans="1:13">
      <c r="A433" s="44">
        <f t="shared" ca="1" si="28"/>
        <v>0</v>
      </c>
      <c r="B433" s="44" t="b" cm="1">
        <f t="array" ref="B433">AND(分科號=E433,D433&gt;=分起日,D433&lt;=分訖日,IF(分專案="全部",TRUE,J433=分專案))</f>
        <v>0</v>
      </c>
      <c r="C433" s="45">
        <f t="shared" si="26"/>
        <v>0</v>
      </c>
      <c r="D433" s="44">
        <f t="shared" si="27"/>
        <v>0</v>
      </c>
      <c r="E433" s="217">
        <f t="shared" si="29"/>
        <v>0</v>
      </c>
      <c r="F433" s="284"/>
      <c r="G433" s="289"/>
      <c r="H433" s="304"/>
      <c r="I433" s="290"/>
      <c r="J433" s="304"/>
      <c r="K433" s="305"/>
      <c r="L433" s="50"/>
      <c r="M433" s="63"/>
    </row>
    <row r="434" spans="1:13">
      <c r="A434" s="44">
        <f t="shared" ca="1" si="28"/>
        <v>0</v>
      </c>
      <c r="B434" s="44" t="b" cm="1">
        <f t="array" ref="B434">AND(分科號=E434,D434&gt;=分起日,D434&lt;=分訖日,IF(分專案="全部",TRUE,J434=分專案))</f>
        <v>0</v>
      </c>
      <c r="C434" s="45">
        <f t="shared" si="26"/>
        <v>0</v>
      </c>
      <c r="D434" s="44">
        <f t="shared" si="27"/>
        <v>0</v>
      </c>
      <c r="E434" s="217">
        <f t="shared" si="29"/>
        <v>0</v>
      </c>
      <c r="F434" s="284"/>
      <c r="G434" s="289"/>
      <c r="H434" s="304"/>
      <c r="I434" s="290"/>
      <c r="J434" s="304"/>
      <c r="K434" s="305"/>
      <c r="L434" s="50"/>
      <c r="M434" s="63"/>
    </row>
    <row r="435" spans="1:13">
      <c r="A435" s="44">
        <f t="shared" ca="1" si="28"/>
        <v>0</v>
      </c>
      <c r="B435" s="44" t="b" cm="1">
        <f t="array" ref="B435">AND(分科號=E435,D435&gt;=分起日,D435&lt;=分訖日,IF(分專案="全部",TRUE,J435=分專案))</f>
        <v>0</v>
      </c>
      <c r="C435" s="45">
        <f t="shared" si="26"/>
        <v>0</v>
      </c>
      <c r="D435" s="44">
        <f t="shared" si="27"/>
        <v>0</v>
      </c>
      <c r="E435" s="217">
        <f t="shared" si="29"/>
        <v>0</v>
      </c>
      <c r="F435" s="284"/>
      <c r="G435" s="289"/>
      <c r="H435" s="304"/>
      <c r="I435" s="290"/>
      <c r="J435" s="304"/>
      <c r="K435" s="305"/>
      <c r="L435" s="50"/>
      <c r="M435" s="63"/>
    </row>
    <row r="436" spans="1:13">
      <c r="A436" s="44">
        <f t="shared" ca="1" si="28"/>
        <v>0</v>
      </c>
      <c r="B436" s="44" t="b" cm="1">
        <f t="array" ref="B436">AND(分科號=E436,D436&gt;=分起日,D436&lt;=分訖日,IF(分專案="全部",TRUE,J436=分專案))</f>
        <v>0</v>
      </c>
      <c r="C436" s="45">
        <f t="shared" si="26"/>
        <v>0</v>
      </c>
      <c r="D436" s="44">
        <f t="shared" si="27"/>
        <v>0</v>
      </c>
      <c r="E436" s="217">
        <f t="shared" si="29"/>
        <v>0</v>
      </c>
      <c r="F436" s="284"/>
      <c r="G436" s="289"/>
      <c r="H436" s="304"/>
      <c r="I436" s="290"/>
      <c r="J436" s="304"/>
      <c r="K436" s="305"/>
      <c r="L436" s="50"/>
      <c r="M436" s="63"/>
    </row>
    <row r="437" spans="1:13">
      <c r="A437" s="44">
        <f t="shared" ca="1" si="28"/>
        <v>0</v>
      </c>
      <c r="B437" s="44" t="b" cm="1">
        <f t="array" ref="B437">AND(分科號=E437,D437&gt;=分起日,D437&lt;=分訖日,IF(分專案="全部",TRUE,J437=分專案))</f>
        <v>0</v>
      </c>
      <c r="C437" s="45">
        <f t="shared" si="26"/>
        <v>0</v>
      </c>
      <c r="D437" s="44">
        <f t="shared" si="27"/>
        <v>0</v>
      </c>
      <c r="E437" s="217">
        <f t="shared" si="29"/>
        <v>0</v>
      </c>
      <c r="F437" s="284"/>
      <c r="G437" s="289"/>
      <c r="H437" s="304"/>
      <c r="I437" s="290"/>
      <c r="J437" s="304"/>
      <c r="K437" s="305"/>
      <c r="L437" s="50"/>
      <c r="M437" s="63"/>
    </row>
    <row r="438" spans="1:13">
      <c r="A438" s="44">
        <f t="shared" ca="1" si="28"/>
        <v>0</v>
      </c>
      <c r="B438" s="44" t="b" cm="1">
        <f t="array" ref="B438">AND(分科號=E438,D438&gt;=分起日,D438&lt;=分訖日,IF(分專案="全部",TRUE,J438=分專案))</f>
        <v>0</v>
      </c>
      <c r="C438" s="45">
        <f t="shared" si="26"/>
        <v>0</v>
      </c>
      <c r="D438" s="44">
        <f t="shared" si="27"/>
        <v>0</v>
      </c>
      <c r="E438" s="217">
        <f t="shared" si="29"/>
        <v>0</v>
      </c>
      <c r="F438" s="284"/>
      <c r="G438" s="289"/>
      <c r="H438" s="304"/>
      <c r="I438" s="290"/>
      <c r="J438" s="304"/>
      <c r="K438" s="305"/>
      <c r="L438" s="50"/>
      <c r="M438" s="63"/>
    </row>
    <row r="439" spans="1:13">
      <c r="A439" s="44">
        <f t="shared" ca="1" si="28"/>
        <v>0</v>
      </c>
      <c r="B439" s="44" t="b" cm="1">
        <f t="array" ref="B439">AND(分科號=E439,D439&gt;=分起日,D439&lt;=分訖日,IF(分專案="全部",TRUE,J439=分專案))</f>
        <v>0</v>
      </c>
      <c r="C439" s="45">
        <f t="shared" si="26"/>
        <v>0</v>
      </c>
      <c r="D439" s="44">
        <f t="shared" si="27"/>
        <v>0</v>
      </c>
      <c r="E439" s="217">
        <f t="shared" si="29"/>
        <v>0</v>
      </c>
      <c r="F439" s="284"/>
      <c r="G439" s="289"/>
      <c r="H439" s="304"/>
      <c r="I439" s="290"/>
      <c r="J439" s="304"/>
      <c r="K439" s="305"/>
      <c r="L439" s="50"/>
      <c r="M439" s="63"/>
    </row>
    <row r="440" spans="1:13">
      <c r="A440" s="44">
        <f t="shared" ca="1" si="28"/>
        <v>0</v>
      </c>
      <c r="B440" s="44" t="b" cm="1">
        <f t="array" ref="B440">AND(分科號=E440,D440&gt;=分起日,D440&lt;=分訖日,IF(分專案="全部",TRUE,J440=分專案))</f>
        <v>0</v>
      </c>
      <c r="C440" s="45">
        <f t="shared" si="26"/>
        <v>0</v>
      </c>
      <c r="D440" s="44">
        <f t="shared" si="27"/>
        <v>0</v>
      </c>
      <c r="E440" s="217">
        <f t="shared" si="29"/>
        <v>0</v>
      </c>
      <c r="F440" s="284"/>
      <c r="G440" s="289"/>
      <c r="H440" s="304"/>
      <c r="I440" s="290"/>
      <c r="J440" s="304"/>
      <c r="K440" s="305"/>
      <c r="L440" s="50"/>
      <c r="M440" s="63"/>
    </row>
    <row r="441" spans="1:13">
      <c r="A441" s="44">
        <f t="shared" ca="1" si="28"/>
        <v>0</v>
      </c>
      <c r="B441" s="44" t="b" cm="1">
        <f t="array" ref="B441">AND(分科號=E441,D441&gt;=分起日,D441&lt;=分訖日,IF(分專案="全部",TRUE,J441=分專案))</f>
        <v>0</v>
      </c>
      <c r="C441" s="45">
        <f t="shared" si="26"/>
        <v>0</v>
      </c>
      <c r="D441" s="44">
        <f t="shared" si="27"/>
        <v>0</v>
      </c>
      <c r="E441" s="217">
        <f t="shared" si="29"/>
        <v>0</v>
      </c>
      <c r="F441" s="284"/>
      <c r="G441" s="289"/>
      <c r="H441" s="304"/>
      <c r="I441" s="290"/>
      <c r="J441" s="304"/>
      <c r="K441" s="305"/>
      <c r="L441" s="50"/>
      <c r="M441" s="63"/>
    </row>
    <row r="442" spans="1:13">
      <c r="A442" s="44">
        <f t="shared" ca="1" si="28"/>
        <v>0</v>
      </c>
      <c r="B442" s="44" t="b" cm="1">
        <f t="array" ref="B442">AND(分科號=E442,D442&gt;=分起日,D442&lt;=分訖日,IF(分專案="全部",TRUE,J442=分專案))</f>
        <v>0</v>
      </c>
      <c r="C442" s="45">
        <f t="shared" si="26"/>
        <v>0</v>
      </c>
      <c r="D442" s="44">
        <f t="shared" si="27"/>
        <v>0</v>
      </c>
      <c r="E442" s="217">
        <f t="shared" si="29"/>
        <v>0</v>
      </c>
      <c r="F442" s="284"/>
      <c r="G442" s="289"/>
      <c r="H442" s="304"/>
      <c r="I442" s="290"/>
      <c r="J442" s="304"/>
      <c r="K442" s="305"/>
      <c r="L442" s="50"/>
      <c r="M442" s="63"/>
    </row>
    <row r="443" spans="1:13">
      <c r="A443" s="44">
        <f t="shared" ca="1" si="28"/>
        <v>0</v>
      </c>
      <c r="B443" s="44" t="b" cm="1">
        <f t="array" ref="B443">AND(分科號=E443,D443&gt;=分起日,D443&lt;=分訖日,IF(分專案="全部",TRUE,J443=分專案))</f>
        <v>0</v>
      </c>
      <c r="C443" s="45">
        <f t="shared" si="26"/>
        <v>0</v>
      </c>
      <c r="D443" s="44">
        <f t="shared" si="27"/>
        <v>0</v>
      </c>
      <c r="E443" s="217">
        <f t="shared" si="29"/>
        <v>0</v>
      </c>
      <c r="F443" s="284"/>
      <c r="G443" s="289"/>
      <c r="H443" s="304"/>
      <c r="I443" s="290"/>
      <c r="J443" s="304"/>
      <c r="K443" s="305"/>
      <c r="L443" s="50"/>
      <c r="M443" s="63"/>
    </row>
    <row r="444" spans="1:13">
      <c r="A444" s="44">
        <f t="shared" ca="1" si="28"/>
        <v>0</v>
      </c>
      <c r="B444" s="44" t="b" cm="1">
        <f t="array" ref="B444">AND(分科號=E444,D444&gt;=分起日,D444&lt;=分訖日,IF(分專案="全部",TRUE,J444=分專案))</f>
        <v>0</v>
      </c>
      <c r="C444" s="45">
        <f t="shared" si="26"/>
        <v>0</v>
      </c>
      <c r="D444" s="44">
        <f t="shared" si="27"/>
        <v>0</v>
      </c>
      <c r="E444" s="217">
        <f t="shared" si="29"/>
        <v>0</v>
      </c>
      <c r="F444" s="284"/>
      <c r="G444" s="289"/>
      <c r="H444" s="304"/>
      <c r="I444" s="290"/>
      <c r="J444" s="304"/>
      <c r="K444" s="305"/>
      <c r="L444" s="50"/>
      <c r="M444" s="63"/>
    </row>
    <row r="445" spans="1:13">
      <c r="A445" s="44">
        <f t="shared" ca="1" si="28"/>
        <v>0</v>
      </c>
      <c r="B445" s="44" t="b" cm="1">
        <f t="array" ref="B445">AND(分科號=E445,D445&gt;=分起日,D445&lt;=分訖日,IF(分專案="全部",TRUE,J445=分專案))</f>
        <v>0</v>
      </c>
      <c r="C445" s="45">
        <f t="shared" si="26"/>
        <v>0</v>
      </c>
      <c r="D445" s="44">
        <f t="shared" si="27"/>
        <v>0</v>
      </c>
      <c r="E445" s="217">
        <f t="shared" si="29"/>
        <v>0</v>
      </c>
      <c r="F445" s="284"/>
      <c r="G445" s="289"/>
      <c r="H445" s="304"/>
      <c r="I445" s="290"/>
      <c r="J445" s="304"/>
      <c r="K445" s="305"/>
      <c r="L445" s="50"/>
      <c r="M445" s="63"/>
    </row>
    <row r="446" spans="1:13">
      <c r="A446" s="44">
        <f t="shared" ca="1" si="28"/>
        <v>0</v>
      </c>
      <c r="B446" s="44" t="b" cm="1">
        <f t="array" ref="B446">AND(分科號=E446,D446&gt;=分起日,D446&lt;=分訖日,IF(分專案="全部",TRUE,J446=分專案))</f>
        <v>0</v>
      </c>
      <c r="C446" s="45">
        <f t="shared" si="26"/>
        <v>0</v>
      </c>
      <c r="D446" s="44">
        <f t="shared" si="27"/>
        <v>0</v>
      </c>
      <c r="E446" s="217">
        <f t="shared" si="29"/>
        <v>0</v>
      </c>
      <c r="F446" s="284"/>
      <c r="G446" s="289"/>
      <c r="H446" s="304"/>
      <c r="I446" s="290"/>
      <c r="J446" s="304"/>
      <c r="K446" s="305"/>
      <c r="L446" s="50"/>
      <c r="M446" s="63"/>
    </row>
    <row r="447" spans="1:13">
      <c r="A447" s="44">
        <f t="shared" ca="1" si="28"/>
        <v>0</v>
      </c>
      <c r="B447" s="44" t="b" cm="1">
        <f t="array" ref="B447">AND(分科號=E447,D447&gt;=分起日,D447&lt;=分訖日,IF(分專案="全部",TRUE,J447=分專案))</f>
        <v>0</v>
      </c>
      <c r="C447" s="45">
        <f t="shared" si="26"/>
        <v>0</v>
      </c>
      <c r="D447" s="44">
        <f t="shared" si="27"/>
        <v>0</v>
      </c>
      <c r="E447" s="217">
        <f t="shared" si="29"/>
        <v>0</v>
      </c>
      <c r="F447" s="284"/>
      <c r="G447" s="289"/>
      <c r="H447" s="304"/>
      <c r="I447" s="290"/>
      <c r="J447" s="304"/>
      <c r="K447" s="305"/>
      <c r="L447" s="50"/>
      <c r="M447" s="63"/>
    </row>
    <row r="448" spans="1:13">
      <c r="A448" s="44">
        <f t="shared" ca="1" si="28"/>
        <v>0</v>
      </c>
      <c r="B448" s="44" t="b" cm="1">
        <f t="array" ref="B448">AND(分科號=E448,D448&gt;=分起日,D448&lt;=分訖日,IF(分專案="全部",TRUE,J448=分專案))</f>
        <v>0</v>
      </c>
      <c r="C448" s="45">
        <f t="shared" si="26"/>
        <v>0</v>
      </c>
      <c r="D448" s="44">
        <f t="shared" si="27"/>
        <v>0</v>
      </c>
      <c r="E448" s="217">
        <f t="shared" si="29"/>
        <v>0</v>
      </c>
      <c r="F448" s="284"/>
      <c r="G448" s="289"/>
      <c r="H448" s="304"/>
      <c r="I448" s="290"/>
      <c r="J448" s="304"/>
      <c r="K448" s="305"/>
      <c r="L448" s="50"/>
      <c r="M448" s="63"/>
    </row>
    <row r="449" spans="1:13">
      <c r="A449" s="44">
        <f t="shared" ca="1" si="28"/>
        <v>0</v>
      </c>
      <c r="B449" s="44" t="b" cm="1">
        <f t="array" ref="B449">AND(分科號=E449,D449&gt;=分起日,D449&lt;=分訖日,IF(分專案="全部",TRUE,J449=分專案))</f>
        <v>0</v>
      </c>
      <c r="C449" s="45">
        <f t="shared" si="26"/>
        <v>0</v>
      </c>
      <c r="D449" s="44">
        <f t="shared" si="27"/>
        <v>0</v>
      </c>
      <c r="E449" s="217">
        <f t="shared" si="29"/>
        <v>0</v>
      </c>
      <c r="F449" s="284"/>
      <c r="G449" s="289"/>
      <c r="H449" s="304"/>
      <c r="I449" s="290"/>
      <c r="J449" s="304"/>
      <c r="K449" s="305"/>
      <c r="L449" s="50"/>
      <c r="M449" s="63"/>
    </row>
    <row r="450" spans="1:13">
      <c r="A450" s="44">
        <f t="shared" ca="1" si="28"/>
        <v>0</v>
      </c>
      <c r="B450" s="44" t="b" cm="1">
        <f t="array" ref="B450">AND(分科號=E450,D450&gt;=分起日,D450&lt;=分訖日,IF(分專案="全部",TRUE,J450=分專案))</f>
        <v>0</v>
      </c>
      <c r="C450" s="45">
        <f t="shared" si="26"/>
        <v>0</v>
      </c>
      <c r="D450" s="44">
        <f t="shared" si="27"/>
        <v>0</v>
      </c>
      <c r="E450" s="217">
        <f t="shared" si="29"/>
        <v>0</v>
      </c>
      <c r="F450" s="284"/>
      <c r="G450" s="289"/>
      <c r="H450" s="304"/>
      <c r="I450" s="290"/>
      <c r="J450" s="304"/>
      <c r="K450" s="305"/>
      <c r="L450" s="50"/>
      <c r="M450" s="63"/>
    </row>
    <row r="451" spans="1:13">
      <c r="A451" s="44">
        <f t="shared" ca="1" si="28"/>
        <v>0</v>
      </c>
      <c r="B451" s="44" t="b" cm="1">
        <f t="array" ref="B451">AND(分科號=E451,D451&gt;=分起日,D451&lt;=分訖日,IF(分專案="全部",TRUE,J451=分專案))</f>
        <v>0</v>
      </c>
      <c r="C451" s="45">
        <f t="shared" si="26"/>
        <v>0</v>
      </c>
      <c r="D451" s="44">
        <f t="shared" si="27"/>
        <v>0</v>
      </c>
      <c r="E451" s="217">
        <f t="shared" si="29"/>
        <v>0</v>
      </c>
      <c r="F451" s="284"/>
      <c r="G451" s="289"/>
      <c r="H451" s="304"/>
      <c r="I451" s="290"/>
      <c r="J451" s="304"/>
      <c r="K451" s="305"/>
      <c r="L451" s="50"/>
      <c r="M451" s="63"/>
    </row>
    <row r="452" spans="1:13">
      <c r="A452" s="44">
        <f t="shared" ca="1" si="28"/>
        <v>0</v>
      </c>
      <c r="B452" s="44" t="b" cm="1">
        <f t="array" ref="B452">AND(分科號=E452,D452&gt;=分起日,D452&lt;=分訖日,IF(分專案="全部",TRUE,J452=分專案))</f>
        <v>0</v>
      </c>
      <c r="C452" s="45">
        <f t="shared" si="26"/>
        <v>0</v>
      </c>
      <c r="D452" s="44">
        <f t="shared" si="27"/>
        <v>0</v>
      </c>
      <c r="E452" s="217">
        <f t="shared" si="29"/>
        <v>0</v>
      </c>
      <c r="F452" s="284"/>
      <c r="G452" s="289"/>
      <c r="H452" s="304"/>
      <c r="I452" s="290"/>
      <c r="J452" s="304"/>
      <c r="K452" s="305"/>
      <c r="L452" s="50"/>
      <c r="M452" s="63"/>
    </row>
    <row r="453" spans="1:13">
      <c r="A453" s="44">
        <f t="shared" ca="1" si="28"/>
        <v>0</v>
      </c>
      <c r="B453" s="44" t="b" cm="1">
        <f t="array" ref="B453">AND(分科號=E453,D453&gt;=分起日,D453&lt;=分訖日,IF(分專案="全部",TRUE,J453=分專案))</f>
        <v>0</v>
      </c>
      <c r="C453" s="45">
        <f t="shared" si="26"/>
        <v>0</v>
      </c>
      <c r="D453" s="44">
        <f t="shared" si="27"/>
        <v>0</v>
      </c>
      <c r="E453" s="217">
        <f t="shared" si="29"/>
        <v>0</v>
      </c>
      <c r="F453" s="284"/>
      <c r="G453" s="289"/>
      <c r="H453" s="304"/>
      <c r="I453" s="290"/>
      <c r="J453" s="304"/>
      <c r="K453" s="305"/>
      <c r="L453" s="50"/>
      <c r="M453" s="63"/>
    </row>
    <row r="454" spans="1:13">
      <c r="A454" s="44">
        <f t="shared" ca="1" si="28"/>
        <v>0</v>
      </c>
      <c r="B454" s="44" t="b" cm="1">
        <f t="array" ref="B454">AND(分科號=E454,D454&gt;=分起日,D454&lt;=分訖日,IF(分專案="全部",TRUE,J454=分專案))</f>
        <v>0</v>
      </c>
      <c r="C454" s="45">
        <f t="shared" si="26"/>
        <v>0</v>
      </c>
      <c r="D454" s="44">
        <f t="shared" si="27"/>
        <v>0</v>
      </c>
      <c r="E454" s="217">
        <f t="shared" si="29"/>
        <v>0</v>
      </c>
      <c r="F454" s="284"/>
      <c r="G454" s="289"/>
      <c r="H454" s="304"/>
      <c r="I454" s="290"/>
      <c r="J454" s="304"/>
      <c r="K454" s="305"/>
      <c r="L454" s="50"/>
      <c r="M454" s="63"/>
    </row>
    <row r="455" spans="1:13">
      <c r="A455" s="44">
        <f t="shared" ca="1" si="28"/>
        <v>0</v>
      </c>
      <c r="B455" s="44" t="b" cm="1">
        <f t="array" ref="B455">AND(分科號=E455,D455&gt;=分起日,D455&lt;=分訖日,IF(分專案="全部",TRUE,J455=分專案))</f>
        <v>0</v>
      </c>
      <c r="C455" s="45">
        <f t="shared" ref="C455:C518" si="30">IF(F455&lt;&gt;"",F455,IF(E455&lt;&gt;0,INDEX(C:C,ROW()-1),0))</f>
        <v>0</v>
      </c>
      <c r="D455" s="44">
        <f t="shared" ref="D455:D518" si="31">IF(G455&lt;&gt;"",G455,IF(E455&lt;&gt;0,INDEX(D:D,ROW()-1),0))</f>
        <v>0</v>
      </c>
      <c r="E455" s="217">
        <f t="shared" si="29"/>
        <v>0</v>
      </c>
      <c r="F455" s="284"/>
      <c r="G455" s="289"/>
      <c r="H455" s="304"/>
      <c r="I455" s="290"/>
      <c r="J455" s="304"/>
      <c r="K455" s="305"/>
      <c r="L455" s="50"/>
      <c r="M455" s="63"/>
    </row>
    <row r="456" spans="1:13">
      <c r="A456" s="44">
        <f t="shared" ca="1" si="28"/>
        <v>0</v>
      </c>
      <c r="B456" s="44" t="b" cm="1">
        <f t="array" ref="B456">AND(分科號=E456,D456&gt;=分起日,D456&lt;=分訖日,IF(分專案="全部",TRUE,J456=分專案))</f>
        <v>0</v>
      </c>
      <c r="C456" s="45">
        <f t="shared" si="30"/>
        <v>0</v>
      </c>
      <c r="D456" s="44">
        <f t="shared" si="31"/>
        <v>0</v>
      </c>
      <c r="E456" s="217">
        <f t="shared" si="29"/>
        <v>0</v>
      </c>
      <c r="F456" s="284"/>
      <c r="G456" s="289"/>
      <c r="H456" s="304"/>
      <c r="I456" s="290"/>
      <c r="J456" s="304"/>
      <c r="K456" s="305"/>
      <c r="L456" s="50"/>
      <c r="M456" s="63"/>
    </row>
    <row r="457" spans="1:13">
      <c r="A457" s="44">
        <f t="shared" ref="A457:A520" ca="1" si="32">IF(B457,COUNTIF(OFFSET(B457,ROW()*-1+6,,ROW()-5),TRUE),0)</f>
        <v>0</v>
      </c>
      <c r="B457" s="44" t="b" cm="1">
        <f t="array" ref="B457">AND(分科號=E457,D457&gt;=分起日,D457&lt;=分訖日,IF(分專案="全部",TRUE,J457=分專案))</f>
        <v>0</v>
      </c>
      <c r="C457" s="45">
        <f t="shared" si="30"/>
        <v>0</v>
      </c>
      <c r="D457" s="44">
        <f t="shared" si="31"/>
        <v>0</v>
      </c>
      <c r="E457" s="217">
        <f t="shared" si="29"/>
        <v>0</v>
      </c>
      <c r="F457" s="284"/>
      <c r="G457" s="289"/>
      <c r="H457" s="304"/>
      <c r="I457" s="290"/>
      <c r="J457" s="304"/>
      <c r="K457" s="305"/>
      <c r="L457" s="50"/>
      <c r="M457" s="63"/>
    </row>
    <row r="458" spans="1:13">
      <c r="A458" s="44">
        <f t="shared" ca="1" si="32"/>
        <v>0</v>
      </c>
      <c r="B458" s="44" t="b" cm="1">
        <f t="array" ref="B458">AND(分科號=E458,D458&gt;=分起日,D458&lt;=分訖日,IF(分專案="全部",TRUE,J458=分專案))</f>
        <v>0</v>
      </c>
      <c r="C458" s="45">
        <f t="shared" si="30"/>
        <v>0</v>
      </c>
      <c r="D458" s="44">
        <f t="shared" si="31"/>
        <v>0</v>
      </c>
      <c r="E458" s="217">
        <f t="shared" ref="E458:E521" si="33">IF(I458&lt;&gt;"",VALUE(TRIM(LEFT(I458,6))),0)</f>
        <v>0</v>
      </c>
      <c r="F458" s="284"/>
      <c r="G458" s="289"/>
      <c r="H458" s="304"/>
      <c r="I458" s="290"/>
      <c r="J458" s="304"/>
      <c r="K458" s="305"/>
      <c r="L458" s="50"/>
      <c r="M458" s="63"/>
    </row>
    <row r="459" spans="1:13">
      <c r="A459" s="44">
        <f t="shared" ca="1" si="32"/>
        <v>0</v>
      </c>
      <c r="B459" s="44" t="b" cm="1">
        <f t="array" ref="B459">AND(分科號=E459,D459&gt;=分起日,D459&lt;=分訖日,IF(分專案="全部",TRUE,J459=分專案))</f>
        <v>0</v>
      </c>
      <c r="C459" s="45">
        <f t="shared" si="30"/>
        <v>0</v>
      </c>
      <c r="D459" s="44">
        <f t="shared" si="31"/>
        <v>0</v>
      </c>
      <c r="E459" s="217">
        <f t="shared" si="33"/>
        <v>0</v>
      </c>
      <c r="F459" s="284"/>
      <c r="G459" s="289"/>
      <c r="H459" s="304"/>
      <c r="I459" s="290"/>
      <c r="J459" s="304"/>
      <c r="K459" s="305"/>
      <c r="L459" s="50"/>
      <c r="M459" s="63"/>
    </row>
    <row r="460" spans="1:13">
      <c r="A460" s="44">
        <f t="shared" ca="1" si="32"/>
        <v>0</v>
      </c>
      <c r="B460" s="44" t="b" cm="1">
        <f t="array" ref="B460">AND(分科號=E460,D460&gt;=分起日,D460&lt;=分訖日,IF(分專案="全部",TRUE,J460=分專案))</f>
        <v>0</v>
      </c>
      <c r="C460" s="45">
        <f t="shared" si="30"/>
        <v>0</v>
      </c>
      <c r="D460" s="44">
        <f t="shared" si="31"/>
        <v>0</v>
      </c>
      <c r="E460" s="217">
        <f t="shared" si="33"/>
        <v>0</v>
      </c>
      <c r="F460" s="284"/>
      <c r="G460" s="289"/>
      <c r="H460" s="304"/>
      <c r="I460" s="290"/>
      <c r="J460" s="304"/>
      <c r="K460" s="305"/>
      <c r="L460" s="50"/>
      <c r="M460" s="63"/>
    </row>
    <row r="461" spans="1:13">
      <c r="A461" s="44">
        <f t="shared" ca="1" si="32"/>
        <v>0</v>
      </c>
      <c r="B461" s="44" t="b" cm="1">
        <f t="array" ref="B461">AND(分科號=E461,D461&gt;=分起日,D461&lt;=分訖日,IF(分專案="全部",TRUE,J461=分專案))</f>
        <v>0</v>
      </c>
      <c r="C461" s="45">
        <f t="shared" si="30"/>
        <v>0</v>
      </c>
      <c r="D461" s="44">
        <f t="shared" si="31"/>
        <v>0</v>
      </c>
      <c r="E461" s="217">
        <f t="shared" si="33"/>
        <v>0</v>
      </c>
      <c r="F461" s="284"/>
      <c r="G461" s="289"/>
      <c r="H461" s="304"/>
      <c r="I461" s="290"/>
      <c r="J461" s="304"/>
      <c r="K461" s="305"/>
      <c r="L461" s="50"/>
      <c r="M461" s="63"/>
    </row>
    <row r="462" spans="1:13">
      <c r="A462" s="44">
        <f t="shared" ca="1" si="32"/>
        <v>0</v>
      </c>
      <c r="B462" s="44" t="b" cm="1">
        <f t="array" ref="B462">AND(分科號=E462,D462&gt;=分起日,D462&lt;=分訖日,IF(分專案="全部",TRUE,J462=分專案))</f>
        <v>0</v>
      </c>
      <c r="C462" s="45">
        <f t="shared" si="30"/>
        <v>0</v>
      </c>
      <c r="D462" s="44">
        <f t="shared" si="31"/>
        <v>0</v>
      </c>
      <c r="E462" s="217">
        <f t="shared" si="33"/>
        <v>0</v>
      </c>
      <c r="F462" s="284"/>
      <c r="G462" s="289"/>
      <c r="H462" s="304"/>
      <c r="I462" s="290"/>
      <c r="J462" s="304"/>
      <c r="K462" s="305"/>
      <c r="L462" s="50"/>
      <c r="M462" s="63"/>
    </row>
    <row r="463" spans="1:13">
      <c r="A463" s="44">
        <f t="shared" ca="1" si="32"/>
        <v>0</v>
      </c>
      <c r="B463" s="44" t="b" cm="1">
        <f t="array" ref="B463">AND(分科號=E463,D463&gt;=分起日,D463&lt;=分訖日,IF(分專案="全部",TRUE,J463=分專案))</f>
        <v>0</v>
      </c>
      <c r="C463" s="45">
        <f t="shared" si="30"/>
        <v>0</v>
      </c>
      <c r="D463" s="44">
        <f t="shared" si="31"/>
        <v>0</v>
      </c>
      <c r="E463" s="217">
        <f t="shared" si="33"/>
        <v>0</v>
      </c>
      <c r="F463" s="284"/>
      <c r="G463" s="289"/>
      <c r="H463" s="304"/>
      <c r="I463" s="290"/>
      <c r="J463" s="304"/>
      <c r="K463" s="305"/>
      <c r="L463" s="50"/>
      <c r="M463" s="63"/>
    </row>
    <row r="464" spans="1:13">
      <c r="A464" s="44">
        <f t="shared" ca="1" si="32"/>
        <v>0</v>
      </c>
      <c r="B464" s="44" t="b" cm="1">
        <f t="array" ref="B464">AND(分科號=E464,D464&gt;=分起日,D464&lt;=分訖日,IF(分專案="全部",TRUE,J464=分專案))</f>
        <v>0</v>
      </c>
      <c r="C464" s="45">
        <f t="shared" si="30"/>
        <v>0</v>
      </c>
      <c r="D464" s="44">
        <f t="shared" si="31"/>
        <v>0</v>
      </c>
      <c r="E464" s="217">
        <f t="shared" si="33"/>
        <v>0</v>
      </c>
      <c r="F464" s="284"/>
      <c r="G464" s="289"/>
      <c r="H464" s="304"/>
      <c r="I464" s="290"/>
      <c r="J464" s="304"/>
      <c r="K464" s="305"/>
      <c r="L464" s="50"/>
      <c r="M464" s="63"/>
    </row>
    <row r="465" spans="1:13">
      <c r="A465" s="44">
        <f t="shared" ca="1" si="32"/>
        <v>0</v>
      </c>
      <c r="B465" s="44" t="b" cm="1">
        <f t="array" ref="B465">AND(分科號=E465,D465&gt;=分起日,D465&lt;=分訖日,IF(分專案="全部",TRUE,J465=分專案))</f>
        <v>0</v>
      </c>
      <c r="C465" s="45">
        <f t="shared" si="30"/>
        <v>0</v>
      </c>
      <c r="D465" s="44">
        <f t="shared" si="31"/>
        <v>0</v>
      </c>
      <c r="E465" s="217">
        <f t="shared" si="33"/>
        <v>0</v>
      </c>
      <c r="F465" s="284"/>
      <c r="G465" s="289"/>
      <c r="H465" s="304"/>
      <c r="I465" s="290"/>
      <c r="J465" s="304"/>
      <c r="K465" s="305"/>
      <c r="L465" s="50"/>
      <c r="M465" s="63"/>
    </row>
    <row r="466" spans="1:13">
      <c r="A466" s="44">
        <f t="shared" ca="1" si="32"/>
        <v>0</v>
      </c>
      <c r="B466" s="44" t="b" cm="1">
        <f t="array" ref="B466">AND(分科號=E466,D466&gt;=分起日,D466&lt;=分訖日,IF(分專案="全部",TRUE,J466=分專案))</f>
        <v>0</v>
      </c>
      <c r="C466" s="45">
        <f t="shared" si="30"/>
        <v>0</v>
      </c>
      <c r="D466" s="44">
        <f t="shared" si="31"/>
        <v>0</v>
      </c>
      <c r="E466" s="217">
        <f t="shared" si="33"/>
        <v>0</v>
      </c>
      <c r="F466" s="284"/>
      <c r="G466" s="289"/>
      <c r="H466" s="304"/>
      <c r="I466" s="290"/>
      <c r="J466" s="304"/>
      <c r="K466" s="305"/>
      <c r="L466" s="50"/>
      <c r="M466" s="63"/>
    </row>
    <row r="467" spans="1:13">
      <c r="A467" s="44">
        <f t="shared" ca="1" si="32"/>
        <v>0</v>
      </c>
      <c r="B467" s="44" t="b" cm="1">
        <f t="array" ref="B467">AND(分科號=E467,D467&gt;=分起日,D467&lt;=分訖日,IF(分專案="全部",TRUE,J467=分專案))</f>
        <v>0</v>
      </c>
      <c r="C467" s="45">
        <f t="shared" si="30"/>
        <v>0</v>
      </c>
      <c r="D467" s="44">
        <f t="shared" si="31"/>
        <v>0</v>
      </c>
      <c r="E467" s="217">
        <f t="shared" si="33"/>
        <v>0</v>
      </c>
      <c r="F467" s="284"/>
      <c r="G467" s="289"/>
      <c r="H467" s="304"/>
      <c r="I467" s="290"/>
      <c r="J467" s="304"/>
      <c r="K467" s="305"/>
      <c r="L467" s="50"/>
      <c r="M467" s="63"/>
    </row>
    <row r="468" spans="1:13">
      <c r="A468" s="44">
        <f t="shared" ca="1" si="32"/>
        <v>0</v>
      </c>
      <c r="B468" s="44" t="b" cm="1">
        <f t="array" ref="B468">AND(分科號=E468,D468&gt;=分起日,D468&lt;=分訖日,IF(分專案="全部",TRUE,J468=分專案))</f>
        <v>0</v>
      </c>
      <c r="C468" s="45">
        <f t="shared" si="30"/>
        <v>0</v>
      </c>
      <c r="D468" s="44">
        <f t="shared" si="31"/>
        <v>0</v>
      </c>
      <c r="E468" s="217">
        <f t="shared" si="33"/>
        <v>0</v>
      </c>
      <c r="F468" s="284"/>
      <c r="G468" s="289"/>
      <c r="H468" s="304"/>
      <c r="I468" s="290"/>
      <c r="J468" s="304"/>
      <c r="K468" s="305"/>
      <c r="L468" s="50"/>
      <c r="M468" s="63"/>
    </row>
    <row r="469" spans="1:13">
      <c r="A469" s="44">
        <f t="shared" ca="1" si="32"/>
        <v>0</v>
      </c>
      <c r="B469" s="44" t="b" cm="1">
        <f t="array" ref="B469">AND(分科號=E469,D469&gt;=分起日,D469&lt;=分訖日,IF(分專案="全部",TRUE,J469=分專案))</f>
        <v>0</v>
      </c>
      <c r="C469" s="45">
        <f t="shared" si="30"/>
        <v>0</v>
      </c>
      <c r="D469" s="44">
        <f t="shared" si="31"/>
        <v>0</v>
      </c>
      <c r="E469" s="217">
        <f t="shared" si="33"/>
        <v>0</v>
      </c>
      <c r="F469" s="284"/>
      <c r="G469" s="289"/>
      <c r="H469" s="304"/>
      <c r="I469" s="290"/>
      <c r="J469" s="304"/>
      <c r="K469" s="305"/>
      <c r="L469" s="50"/>
      <c r="M469" s="63"/>
    </row>
    <row r="470" spans="1:13">
      <c r="A470" s="44">
        <f t="shared" ca="1" si="32"/>
        <v>0</v>
      </c>
      <c r="B470" s="44" t="b" cm="1">
        <f t="array" ref="B470">AND(分科號=E470,D470&gt;=分起日,D470&lt;=分訖日,IF(分專案="全部",TRUE,J470=分專案))</f>
        <v>0</v>
      </c>
      <c r="C470" s="45">
        <f t="shared" si="30"/>
        <v>0</v>
      </c>
      <c r="D470" s="44">
        <f t="shared" si="31"/>
        <v>0</v>
      </c>
      <c r="E470" s="217">
        <f t="shared" si="33"/>
        <v>0</v>
      </c>
      <c r="F470" s="284"/>
      <c r="G470" s="289"/>
      <c r="H470" s="304"/>
      <c r="I470" s="290"/>
      <c r="J470" s="304"/>
      <c r="K470" s="305"/>
      <c r="L470" s="50"/>
      <c r="M470" s="63"/>
    </row>
    <row r="471" spans="1:13">
      <c r="A471" s="44">
        <f t="shared" ca="1" si="32"/>
        <v>0</v>
      </c>
      <c r="B471" s="44" t="b" cm="1">
        <f t="array" ref="B471">AND(分科號=E471,D471&gt;=分起日,D471&lt;=分訖日,IF(分專案="全部",TRUE,J471=分專案))</f>
        <v>0</v>
      </c>
      <c r="C471" s="45">
        <f t="shared" si="30"/>
        <v>0</v>
      </c>
      <c r="D471" s="44">
        <f t="shared" si="31"/>
        <v>0</v>
      </c>
      <c r="E471" s="217">
        <f t="shared" si="33"/>
        <v>0</v>
      </c>
      <c r="F471" s="284"/>
      <c r="G471" s="289"/>
      <c r="H471" s="304"/>
      <c r="I471" s="290"/>
      <c r="J471" s="304"/>
      <c r="K471" s="305"/>
      <c r="L471" s="50"/>
      <c r="M471" s="63"/>
    </row>
    <row r="472" spans="1:13">
      <c r="A472" s="44">
        <f t="shared" ca="1" si="32"/>
        <v>0</v>
      </c>
      <c r="B472" s="44" t="b" cm="1">
        <f t="array" ref="B472">AND(分科號=E472,D472&gt;=分起日,D472&lt;=分訖日,IF(分專案="全部",TRUE,J472=分專案))</f>
        <v>0</v>
      </c>
      <c r="C472" s="45">
        <f t="shared" si="30"/>
        <v>0</v>
      </c>
      <c r="D472" s="44">
        <f t="shared" si="31"/>
        <v>0</v>
      </c>
      <c r="E472" s="217">
        <f t="shared" si="33"/>
        <v>0</v>
      </c>
      <c r="F472" s="284"/>
      <c r="G472" s="289"/>
      <c r="H472" s="304"/>
      <c r="I472" s="290"/>
      <c r="J472" s="304"/>
      <c r="K472" s="305"/>
      <c r="L472" s="50"/>
      <c r="M472" s="63"/>
    </row>
    <row r="473" spans="1:13">
      <c r="A473" s="44">
        <f t="shared" ca="1" si="32"/>
        <v>0</v>
      </c>
      <c r="B473" s="44" t="b" cm="1">
        <f t="array" ref="B473">AND(分科號=E473,D473&gt;=分起日,D473&lt;=分訖日,IF(分專案="全部",TRUE,J473=分專案))</f>
        <v>0</v>
      </c>
      <c r="C473" s="45">
        <f t="shared" si="30"/>
        <v>0</v>
      </c>
      <c r="D473" s="44">
        <f t="shared" si="31"/>
        <v>0</v>
      </c>
      <c r="E473" s="217">
        <f t="shared" si="33"/>
        <v>0</v>
      </c>
      <c r="F473" s="284"/>
      <c r="G473" s="289"/>
      <c r="H473" s="304"/>
      <c r="I473" s="290"/>
      <c r="J473" s="304"/>
      <c r="K473" s="305"/>
      <c r="L473" s="50"/>
      <c r="M473" s="63"/>
    </row>
    <row r="474" spans="1:13">
      <c r="A474" s="44">
        <f t="shared" ca="1" si="32"/>
        <v>0</v>
      </c>
      <c r="B474" s="44" t="b" cm="1">
        <f t="array" ref="B474">AND(分科號=E474,D474&gt;=分起日,D474&lt;=分訖日,IF(分專案="全部",TRUE,J474=分專案))</f>
        <v>0</v>
      </c>
      <c r="C474" s="45">
        <f t="shared" si="30"/>
        <v>0</v>
      </c>
      <c r="D474" s="44">
        <f t="shared" si="31"/>
        <v>0</v>
      </c>
      <c r="E474" s="217">
        <f t="shared" si="33"/>
        <v>0</v>
      </c>
      <c r="F474" s="284"/>
      <c r="G474" s="289"/>
      <c r="H474" s="304"/>
      <c r="I474" s="290"/>
      <c r="J474" s="304"/>
      <c r="K474" s="305"/>
      <c r="L474" s="50"/>
      <c r="M474" s="63"/>
    </row>
    <row r="475" spans="1:13">
      <c r="A475" s="44">
        <f t="shared" ca="1" si="32"/>
        <v>0</v>
      </c>
      <c r="B475" s="44" t="b" cm="1">
        <f t="array" ref="B475">AND(分科號=E475,D475&gt;=分起日,D475&lt;=分訖日,IF(分專案="全部",TRUE,J475=分專案))</f>
        <v>0</v>
      </c>
      <c r="C475" s="45">
        <f t="shared" si="30"/>
        <v>0</v>
      </c>
      <c r="D475" s="44">
        <f t="shared" si="31"/>
        <v>0</v>
      </c>
      <c r="E475" s="217">
        <f t="shared" si="33"/>
        <v>0</v>
      </c>
      <c r="F475" s="284"/>
      <c r="G475" s="289"/>
      <c r="H475" s="304"/>
      <c r="I475" s="290"/>
      <c r="J475" s="304"/>
      <c r="K475" s="305"/>
      <c r="L475" s="50"/>
      <c r="M475" s="63"/>
    </row>
    <row r="476" spans="1:13">
      <c r="A476" s="44">
        <f t="shared" ca="1" si="32"/>
        <v>0</v>
      </c>
      <c r="B476" s="44" t="b" cm="1">
        <f t="array" ref="B476">AND(分科號=E476,D476&gt;=分起日,D476&lt;=分訖日,IF(分專案="全部",TRUE,J476=分專案))</f>
        <v>0</v>
      </c>
      <c r="C476" s="45">
        <f t="shared" si="30"/>
        <v>0</v>
      </c>
      <c r="D476" s="44">
        <f t="shared" si="31"/>
        <v>0</v>
      </c>
      <c r="E476" s="217">
        <f t="shared" si="33"/>
        <v>0</v>
      </c>
      <c r="F476" s="284"/>
      <c r="G476" s="289"/>
      <c r="H476" s="304"/>
      <c r="I476" s="290"/>
      <c r="J476" s="304"/>
      <c r="K476" s="305"/>
      <c r="L476" s="50"/>
      <c r="M476" s="63"/>
    </row>
    <row r="477" spans="1:13">
      <c r="A477" s="44">
        <f t="shared" ca="1" si="32"/>
        <v>0</v>
      </c>
      <c r="B477" s="44" t="b" cm="1">
        <f t="array" ref="B477">AND(分科號=E477,D477&gt;=分起日,D477&lt;=分訖日,IF(分專案="全部",TRUE,J477=分專案))</f>
        <v>0</v>
      </c>
      <c r="C477" s="45">
        <f t="shared" si="30"/>
        <v>0</v>
      </c>
      <c r="D477" s="44">
        <f t="shared" si="31"/>
        <v>0</v>
      </c>
      <c r="E477" s="217">
        <f t="shared" si="33"/>
        <v>0</v>
      </c>
      <c r="F477" s="284"/>
      <c r="G477" s="289"/>
      <c r="H477" s="304"/>
      <c r="I477" s="290"/>
      <c r="J477" s="304"/>
      <c r="K477" s="305"/>
      <c r="L477" s="50"/>
      <c r="M477" s="63"/>
    </row>
    <row r="478" spans="1:13">
      <c r="A478" s="44">
        <f t="shared" ca="1" si="32"/>
        <v>0</v>
      </c>
      <c r="B478" s="44" t="b" cm="1">
        <f t="array" ref="B478">AND(分科號=E478,D478&gt;=分起日,D478&lt;=分訖日,IF(分專案="全部",TRUE,J478=分專案))</f>
        <v>0</v>
      </c>
      <c r="C478" s="45">
        <f t="shared" si="30"/>
        <v>0</v>
      </c>
      <c r="D478" s="44">
        <f t="shared" si="31"/>
        <v>0</v>
      </c>
      <c r="E478" s="217">
        <f t="shared" si="33"/>
        <v>0</v>
      </c>
      <c r="F478" s="284"/>
      <c r="G478" s="289"/>
      <c r="H478" s="304"/>
      <c r="I478" s="290"/>
      <c r="J478" s="304"/>
      <c r="K478" s="305"/>
      <c r="L478" s="50"/>
      <c r="M478" s="63"/>
    </row>
    <row r="479" spans="1:13">
      <c r="A479" s="44">
        <f t="shared" ca="1" si="32"/>
        <v>0</v>
      </c>
      <c r="B479" s="44" t="b" cm="1">
        <f t="array" ref="B479">AND(分科號=E479,D479&gt;=分起日,D479&lt;=分訖日,IF(分專案="全部",TRUE,J479=分專案))</f>
        <v>0</v>
      </c>
      <c r="C479" s="45">
        <f t="shared" si="30"/>
        <v>0</v>
      </c>
      <c r="D479" s="44">
        <f t="shared" si="31"/>
        <v>0</v>
      </c>
      <c r="E479" s="217">
        <f t="shared" si="33"/>
        <v>0</v>
      </c>
      <c r="F479" s="284"/>
      <c r="G479" s="289"/>
      <c r="H479" s="304"/>
      <c r="I479" s="290"/>
      <c r="J479" s="304"/>
      <c r="K479" s="305"/>
      <c r="L479" s="50"/>
      <c r="M479" s="63"/>
    </row>
    <row r="480" spans="1:13">
      <c r="A480" s="44">
        <f t="shared" ca="1" si="32"/>
        <v>0</v>
      </c>
      <c r="B480" s="44" t="b" cm="1">
        <f t="array" ref="B480">AND(分科號=E480,D480&gt;=分起日,D480&lt;=分訖日,IF(分專案="全部",TRUE,J480=分專案))</f>
        <v>0</v>
      </c>
      <c r="C480" s="45">
        <f t="shared" si="30"/>
        <v>0</v>
      </c>
      <c r="D480" s="44">
        <f t="shared" si="31"/>
        <v>0</v>
      </c>
      <c r="E480" s="217">
        <f t="shared" si="33"/>
        <v>0</v>
      </c>
      <c r="F480" s="284"/>
      <c r="G480" s="289"/>
      <c r="H480" s="304"/>
      <c r="I480" s="290"/>
      <c r="J480" s="304"/>
      <c r="K480" s="305"/>
      <c r="L480" s="50"/>
      <c r="M480" s="63"/>
    </row>
    <row r="481" spans="1:13">
      <c r="A481" s="44">
        <f t="shared" ca="1" si="32"/>
        <v>0</v>
      </c>
      <c r="B481" s="44" t="b" cm="1">
        <f t="array" ref="B481">AND(分科號=E481,D481&gt;=分起日,D481&lt;=分訖日,IF(分專案="全部",TRUE,J481=分專案))</f>
        <v>0</v>
      </c>
      <c r="C481" s="45">
        <f t="shared" si="30"/>
        <v>0</v>
      </c>
      <c r="D481" s="44">
        <f t="shared" si="31"/>
        <v>0</v>
      </c>
      <c r="E481" s="217">
        <f t="shared" si="33"/>
        <v>0</v>
      </c>
      <c r="F481" s="284"/>
      <c r="G481" s="289"/>
      <c r="H481" s="304"/>
      <c r="I481" s="290"/>
      <c r="J481" s="304"/>
      <c r="K481" s="305"/>
      <c r="L481" s="50"/>
      <c r="M481" s="63"/>
    </row>
    <row r="482" spans="1:13">
      <c r="A482" s="44">
        <f t="shared" ca="1" si="32"/>
        <v>0</v>
      </c>
      <c r="B482" s="44" t="b" cm="1">
        <f t="array" ref="B482">AND(分科號=E482,D482&gt;=分起日,D482&lt;=分訖日,IF(分專案="全部",TRUE,J482=分專案))</f>
        <v>0</v>
      </c>
      <c r="C482" s="45">
        <f t="shared" si="30"/>
        <v>0</v>
      </c>
      <c r="D482" s="44">
        <f t="shared" si="31"/>
        <v>0</v>
      </c>
      <c r="E482" s="217">
        <f t="shared" si="33"/>
        <v>0</v>
      </c>
      <c r="F482" s="284"/>
      <c r="G482" s="289"/>
      <c r="H482" s="304"/>
      <c r="I482" s="290"/>
      <c r="J482" s="304"/>
      <c r="K482" s="305"/>
      <c r="L482" s="50"/>
      <c r="M482" s="63"/>
    </row>
    <row r="483" spans="1:13">
      <c r="A483" s="44">
        <f t="shared" ca="1" si="32"/>
        <v>0</v>
      </c>
      <c r="B483" s="44" t="b" cm="1">
        <f t="array" ref="B483">AND(分科號=E483,D483&gt;=分起日,D483&lt;=分訖日,IF(分專案="全部",TRUE,J483=分專案))</f>
        <v>0</v>
      </c>
      <c r="C483" s="45">
        <f t="shared" si="30"/>
        <v>0</v>
      </c>
      <c r="D483" s="44">
        <f t="shared" si="31"/>
        <v>0</v>
      </c>
      <c r="E483" s="217">
        <f t="shared" si="33"/>
        <v>0</v>
      </c>
      <c r="F483" s="284"/>
      <c r="G483" s="289"/>
      <c r="H483" s="304"/>
      <c r="I483" s="290"/>
      <c r="J483" s="304"/>
      <c r="K483" s="305"/>
      <c r="L483" s="50"/>
      <c r="M483" s="63"/>
    </row>
    <row r="484" spans="1:13">
      <c r="A484" s="44">
        <f t="shared" ca="1" si="32"/>
        <v>0</v>
      </c>
      <c r="B484" s="44" t="b" cm="1">
        <f t="array" ref="B484">AND(分科號=E484,D484&gt;=分起日,D484&lt;=分訖日,IF(分專案="全部",TRUE,J484=分專案))</f>
        <v>0</v>
      </c>
      <c r="C484" s="45">
        <f t="shared" si="30"/>
        <v>0</v>
      </c>
      <c r="D484" s="44">
        <f t="shared" si="31"/>
        <v>0</v>
      </c>
      <c r="E484" s="217">
        <f t="shared" si="33"/>
        <v>0</v>
      </c>
      <c r="F484" s="284"/>
      <c r="G484" s="289"/>
      <c r="H484" s="304"/>
      <c r="I484" s="290"/>
      <c r="J484" s="304"/>
      <c r="K484" s="305"/>
      <c r="L484" s="50"/>
      <c r="M484" s="63"/>
    </row>
    <row r="485" spans="1:13">
      <c r="A485" s="44">
        <f t="shared" ca="1" si="32"/>
        <v>0</v>
      </c>
      <c r="B485" s="44" t="b" cm="1">
        <f t="array" ref="B485">AND(分科號=E485,D485&gt;=分起日,D485&lt;=分訖日,IF(分專案="全部",TRUE,J485=分專案))</f>
        <v>0</v>
      </c>
      <c r="C485" s="45">
        <f t="shared" si="30"/>
        <v>0</v>
      </c>
      <c r="D485" s="44">
        <f t="shared" si="31"/>
        <v>0</v>
      </c>
      <c r="E485" s="217">
        <f t="shared" si="33"/>
        <v>0</v>
      </c>
      <c r="F485" s="284"/>
      <c r="G485" s="289"/>
      <c r="H485" s="304"/>
      <c r="I485" s="290"/>
      <c r="J485" s="304"/>
      <c r="K485" s="305"/>
      <c r="L485" s="50"/>
      <c r="M485" s="63"/>
    </row>
    <row r="486" spans="1:13">
      <c r="A486" s="44">
        <f t="shared" ca="1" si="32"/>
        <v>0</v>
      </c>
      <c r="B486" s="44" t="b" cm="1">
        <f t="array" ref="B486">AND(分科號=E486,D486&gt;=分起日,D486&lt;=分訖日,IF(分專案="全部",TRUE,J486=分專案))</f>
        <v>0</v>
      </c>
      <c r="C486" s="45">
        <f t="shared" si="30"/>
        <v>0</v>
      </c>
      <c r="D486" s="44">
        <f t="shared" si="31"/>
        <v>0</v>
      </c>
      <c r="E486" s="217">
        <f t="shared" si="33"/>
        <v>0</v>
      </c>
      <c r="F486" s="284"/>
      <c r="G486" s="289"/>
      <c r="H486" s="304"/>
      <c r="I486" s="290"/>
      <c r="J486" s="304"/>
      <c r="K486" s="305"/>
      <c r="L486" s="50"/>
      <c r="M486" s="63"/>
    </row>
    <row r="487" spans="1:13">
      <c r="A487" s="44">
        <f t="shared" ca="1" si="32"/>
        <v>0</v>
      </c>
      <c r="B487" s="44" t="b" cm="1">
        <f t="array" ref="B487">AND(分科號=E487,D487&gt;=分起日,D487&lt;=分訖日,IF(分專案="全部",TRUE,J487=分專案))</f>
        <v>0</v>
      </c>
      <c r="C487" s="45">
        <f t="shared" si="30"/>
        <v>0</v>
      </c>
      <c r="D487" s="44">
        <f t="shared" si="31"/>
        <v>0</v>
      </c>
      <c r="E487" s="217">
        <f t="shared" si="33"/>
        <v>0</v>
      </c>
      <c r="F487" s="284"/>
      <c r="G487" s="289"/>
      <c r="H487" s="304"/>
      <c r="I487" s="290"/>
      <c r="J487" s="304"/>
      <c r="K487" s="305"/>
      <c r="L487" s="50"/>
      <c r="M487" s="63"/>
    </row>
    <row r="488" spans="1:13">
      <c r="A488" s="44">
        <f t="shared" ca="1" si="32"/>
        <v>0</v>
      </c>
      <c r="B488" s="44" t="b" cm="1">
        <f t="array" ref="B488">AND(分科號=E488,D488&gt;=分起日,D488&lt;=分訖日,IF(分專案="全部",TRUE,J488=分專案))</f>
        <v>0</v>
      </c>
      <c r="C488" s="45">
        <f t="shared" si="30"/>
        <v>0</v>
      </c>
      <c r="D488" s="44">
        <f t="shared" si="31"/>
        <v>0</v>
      </c>
      <c r="E488" s="217">
        <f t="shared" si="33"/>
        <v>0</v>
      </c>
      <c r="F488" s="284"/>
      <c r="G488" s="289"/>
      <c r="H488" s="304"/>
      <c r="I488" s="290"/>
      <c r="J488" s="304"/>
      <c r="K488" s="305"/>
      <c r="L488" s="50"/>
      <c r="M488" s="63"/>
    </row>
    <row r="489" spans="1:13">
      <c r="A489" s="44">
        <f t="shared" ca="1" si="32"/>
        <v>0</v>
      </c>
      <c r="B489" s="44" t="b" cm="1">
        <f t="array" ref="B489">AND(分科號=E489,D489&gt;=分起日,D489&lt;=分訖日,IF(分專案="全部",TRUE,J489=分專案))</f>
        <v>0</v>
      </c>
      <c r="C489" s="45">
        <f t="shared" si="30"/>
        <v>0</v>
      </c>
      <c r="D489" s="44">
        <f t="shared" si="31"/>
        <v>0</v>
      </c>
      <c r="E489" s="217">
        <f t="shared" si="33"/>
        <v>0</v>
      </c>
      <c r="F489" s="284"/>
      <c r="G489" s="289"/>
      <c r="H489" s="304"/>
      <c r="I489" s="290"/>
      <c r="J489" s="304"/>
      <c r="K489" s="305"/>
      <c r="L489" s="50"/>
      <c r="M489" s="63"/>
    </row>
    <row r="490" spans="1:13">
      <c r="A490" s="44">
        <f t="shared" ca="1" si="32"/>
        <v>0</v>
      </c>
      <c r="B490" s="44" t="b" cm="1">
        <f t="array" ref="B490">AND(分科號=E490,D490&gt;=分起日,D490&lt;=分訖日,IF(分專案="全部",TRUE,J490=分專案))</f>
        <v>0</v>
      </c>
      <c r="C490" s="45">
        <f t="shared" si="30"/>
        <v>0</v>
      </c>
      <c r="D490" s="44">
        <f t="shared" si="31"/>
        <v>0</v>
      </c>
      <c r="E490" s="217">
        <f t="shared" si="33"/>
        <v>0</v>
      </c>
      <c r="F490" s="284"/>
      <c r="G490" s="289"/>
      <c r="H490" s="304"/>
      <c r="I490" s="290"/>
      <c r="J490" s="304"/>
      <c r="K490" s="305"/>
      <c r="L490" s="50"/>
      <c r="M490" s="63"/>
    </row>
    <row r="491" spans="1:13">
      <c r="A491" s="44">
        <f t="shared" ca="1" si="32"/>
        <v>0</v>
      </c>
      <c r="B491" s="44" t="b" cm="1">
        <f t="array" ref="B491">AND(分科號=E491,D491&gt;=分起日,D491&lt;=分訖日,IF(分專案="全部",TRUE,J491=分專案))</f>
        <v>0</v>
      </c>
      <c r="C491" s="45">
        <f t="shared" si="30"/>
        <v>0</v>
      </c>
      <c r="D491" s="44">
        <f t="shared" si="31"/>
        <v>0</v>
      </c>
      <c r="E491" s="217">
        <f t="shared" si="33"/>
        <v>0</v>
      </c>
      <c r="F491" s="284"/>
      <c r="G491" s="289"/>
      <c r="H491" s="304"/>
      <c r="I491" s="290"/>
      <c r="J491" s="304"/>
      <c r="K491" s="305"/>
      <c r="L491" s="50"/>
      <c r="M491" s="63"/>
    </row>
    <row r="492" spans="1:13">
      <c r="A492" s="44">
        <f t="shared" ca="1" si="32"/>
        <v>0</v>
      </c>
      <c r="B492" s="44" t="b" cm="1">
        <f t="array" ref="B492">AND(分科號=E492,D492&gt;=分起日,D492&lt;=分訖日,IF(分專案="全部",TRUE,J492=分專案))</f>
        <v>0</v>
      </c>
      <c r="C492" s="45">
        <f t="shared" si="30"/>
        <v>0</v>
      </c>
      <c r="D492" s="44">
        <f t="shared" si="31"/>
        <v>0</v>
      </c>
      <c r="E492" s="217">
        <f t="shared" si="33"/>
        <v>0</v>
      </c>
      <c r="F492" s="284"/>
      <c r="G492" s="289"/>
      <c r="H492" s="304"/>
      <c r="I492" s="290"/>
      <c r="J492" s="304"/>
      <c r="K492" s="305"/>
      <c r="L492" s="50"/>
      <c r="M492" s="63"/>
    </row>
    <row r="493" spans="1:13">
      <c r="A493" s="44">
        <f t="shared" ca="1" si="32"/>
        <v>0</v>
      </c>
      <c r="B493" s="44" t="b" cm="1">
        <f t="array" ref="B493">AND(分科號=E493,D493&gt;=分起日,D493&lt;=分訖日,IF(分專案="全部",TRUE,J493=分專案))</f>
        <v>0</v>
      </c>
      <c r="C493" s="45">
        <f t="shared" si="30"/>
        <v>0</v>
      </c>
      <c r="D493" s="44">
        <f t="shared" si="31"/>
        <v>0</v>
      </c>
      <c r="E493" s="217">
        <f t="shared" si="33"/>
        <v>0</v>
      </c>
      <c r="F493" s="284"/>
      <c r="G493" s="289"/>
      <c r="H493" s="304"/>
      <c r="I493" s="290"/>
      <c r="J493" s="304"/>
      <c r="K493" s="305"/>
      <c r="L493" s="50"/>
      <c r="M493" s="63"/>
    </row>
    <row r="494" spans="1:13">
      <c r="A494" s="44">
        <f t="shared" ca="1" si="32"/>
        <v>0</v>
      </c>
      <c r="B494" s="44" t="b" cm="1">
        <f t="array" ref="B494">AND(分科號=E494,D494&gt;=分起日,D494&lt;=分訖日,IF(分專案="全部",TRUE,J494=分專案))</f>
        <v>0</v>
      </c>
      <c r="C494" s="45">
        <f t="shared" si="30"/>
        <v>0</v>
      </c>
      <c r="D494" s="44">
        <f t="shared" si="31"/>
        <v>0</v>
      </c>
      <c r="E494" s="217">
        <f t="shared" si="33"/>
        <v>0</v>
      </c>
      <c r="F494" s="284"/>
      <c r="G494" s="289"/>
      <c r="H494" s="304"/>
      <c r="I494" s="290"/>
      <c r="J494" s="304"/>
      <c r="K494" s="305"/>
      <c r="L494" s="50"/>
      <c r="M494" s="63"/>
    </row>
    <row r="495" spans="1:13">
      <c r="A495" s="44">
        <f t="shared" ca="1" si="32"/>
        <v>0</v>
      </c>
      <c r="B495" s="44" t="b" cm="1">
        <f t="array" ref="B495">AND(分科號=E495,D495&gt;=分起日,D495&lt;=分訖日,IF(分專案="全部",TRUE,J495=分專案))</f>
        <v>0</v>
      </c>
      <c r="C495" s="45">
        <f t="shared" si="30"/>
        <v>0</v>
      </c>
      <c r="D495" s="44">
        <f t="shared" si="31"/>
        <v>0</v>
      </c>
      <c r="E495" s="217">
        <f t="shared" si="33"/>
        <v>0</v>
      </c>
      <c r="F495" s="284"/>
      <c r="G495" s="289"/>
      <c r="H495" s="304"/>
      <c r="I495" s="290"/>
      <c r="J495" s="304"/>
      <c r="K495" s="305"/>
      <c r="L495" s="50"/>
      <c r="M495" s="63"/>
    </row>
    <row r="496" spans="1:13">
      <c r="A496" s="44">
        <f t="shared" ca="1" si="32"/>
        <v>0</v>
      </c>
      <c r="B496" s="44" t="b" cm="1">
        <f t="array" ref="B496">AND(分科號=E496,D496&gt;=分起日,D496&lt;=分訖日,IF(分專案="全部",TRUE,J496=分專案))</f>
        <v>0</v>
      </c>
      <c r="C496" s="45">
        <f t="shared" si="30"/>
        <v>0</v>
      </c>
      <c r="D496" s="44">
        <f t="shared" si="31"/>
        <v>0</v>
      </c>
      <c r="E496" s="217">
        <f t="shared" si="33"/>
        <v>0</v>
      </c>
      <c r="F496" s="284"/>
      <c r="G496" s="289"/>
      <c r="H496" s="304"/>
      <c r="I496" s="290"/>
      <c r="J496" s="304"/>
      <c r="K496" s="305"/>
      <c r="L496" s="50"/>
      <c r="M496" s="63"/>
    </row>
    <row r="497" spans="1:13">
      <c r="A497" s="44">
        <f t="shared" ca="1" si="32"/>
        <v>0</v>
      </c>
      <c r="B497" s="44" t="b" cm="1">
        <f t="array" ref="B497">AND(分科號=E497,D497&gt;=分起日,D497&lt;=分訖日,IF(分專案="全部",TRUE,J497=分專案))</f>
        <v>0</v>
      </c>
      <c r="C497" s="45">
        <f t="shared" si="30"/>
        <v>0</v>
      </c>
      <c r="D497" s="44">
        <f t="shared" si="31"/>
        <v>0</v>
      </c>
      <c r="E497" s="217">
        <f t="shared" si="33"/>
        <v>0</v>
      </c>
      <c r="F497" s="284"/>
      <c r="G497" s="289"/>
      <c r="H497" s="304"/>
      <c r="I497" s="290"/>
      <c r="J497" s="304"/>
      <c r="K497" s="305"/>
      <c r="L497" s="50"/>
      <c r="M497" s="63"/>
    </row>
    <row r="498" spans="1:13">
      <c r="A498" s="44">
        <f t="shared" ca="1" si="32"/>
        <v>0</v>
      </c>
      <c r="B498" s="44" t="b" cm="1">
        <f t="array" ref="B498">AND(分科號=E498,D498&gt;=分起日,D498&lt;=分訖日,IF(分專案="全部",TRUE,J498=分專案))</f>
        <v>0</v>
      </c>
      <c r="C498" s="45">
        <f t="shared" si="30"/>
        <v>0</v>
      </c>
      <c r="D498" s="44">
        <f t="shared" si="31"/>
        <v>0</v>
      </c>
      <c r="E498" s="217">
        <f t="shared" si="33"/>
        <v>0</v>
      </c>
      <c r="F498" s="284"/>
      <c r="G498" s="289"/>
      <c r="H498" s="304"/>
      <c r="I498" s="290"/>
      <c r="J498" s="304"/>
      <c r="K498" s="305"/>
      <c r="L498" s="50"/>
      <c r="M498" s="63"/>
    </row>
    <row r="499" spans="1:13">
      <c r="A499" s="44">
        <f t="shared" ca="1" si="32"/>
        <v>0</v>
      </c>
      <c r="B499" s="44" t="b" cm="1">
        <f t="array" ref="B499">AND(分科號=E499,D499&gt;=分起日,D499&lt;=分訖日,IF(分專案="全部",TRUE,J499=分專案))</f>
        <v>0</v>
      </c>
      <c r="C499" s="45">
        <f t="shared" si="30"/>
        <v>0</v>
      </c>
      <c r="D499" s="44">
        <f t="shared" si="31"/>
        <v>0</v>
      </c>
      <c r="E499" s="217">
        <f t="shared" si="33"/>
        <v>0</v>
      </c>
      <c r="F499" s="284"/>
      <c r="G499" s="289"/>
      <c r="H499" s="304"/>
      <c r="I499" s="290"/>
      <c r="J499" s="304"/>
      <c r="K499" s="305"/>
      <c r="L499" s="50"/>
      <c r="M499" s="63"/>
    </row>
    <row r="500" spans="1:13">
      <c r="A500" s="44">
        <f t="shared" ca="1" si="32"/>
        <v>0</v>
      </c>
      <c r="B500" s="44" t="b" cm="1">
        <f t="array" ref="B500">AND(分科號=E500,D500&gt;=分起日,D500&lt;=分訖日,IF(分專案="全部",TRUE,J500=分專案))</f>
        <v>0</v>
      </c>
      <c r="C500" s="45">
        <f t="shared" si="30"/>
        <v>0</v>
      </c>
      <c r="D500" s="44">
        <f t="shared" si="31"/>
        <v>0</v>
      </c>
      <c r="E500" s="217">
        <f t="shared" si="33"/>
        <v>0</v>
      </c>
      <c r="F500" s="284"/>
      <c r="G500" s="289"/>
      <c r="H500" s="304"/>
      <c r="I500" s="290"/>
      <c r="J500" s="304"/>
      <c r="K500" s="305"/>
      <c r="L500" s="50"/>
      <c r="M500" s="63"/>
    </row>
    <row r="501" spans="1:13">
      <c r="A501" s="44">
        <f t="shared" ca="1" si="32"/>
        <v>0</v>
      </c>
      <c r="B501" s="44" t="b" cm="1">
        <f t="array" ref="B501">AND(分科號=E501,D501&gt;=分起日,D501&lt;=分訖日,IF(分專案="全部",TRUE,J501=分專案))</f>
        <v>0</v>
      </c>
      <c r="C501" s="45">
        <f t="shared" si="30"/>
        <v>0</v>
      </c>
      <c r="D501" s="44">
        <f t="shared" si="31"/>
        <v>0</v>
      </c>
      <c r="E501" s="217">
        <f t="shared" si="33"/>
        <v>0</v>
      </c>
      <c r="F501" s="284"/>
      <c r="G501" s="289"/>
      <c r="H501" s="304"/>
      <c r="I501" s="290"/>
      <c r="J501" s="304"/>
      <c r="K501" s="305"/>
      <c r="L501" s="50"/>
      <c r="M501" s="63"/>
    </row>
    <row r="502" spans="1:13">
      <c r="A502" s="44">
        <f t="shared" ca="1" si="32"/>
        <v>0</v>
      </c>
      <c r="B502" s="44" t="b" cm="1">
        <f t="array" ref="B502">AND(分科號=E502,D502&gt;=分起日,D502&lt;=分訖日,IF(分專案="全部",TRUE,J502=分專案))</f>
        <v>0</v>
      </c>
      <c r="C502" s="45">
        <f t="shared" si="30"/>
        <v>0</v>
      </c>
      <c r="D502" s="44">
        <f t="shared" si="31"/>
        <v>0</v>
      </c>
      <c r="E502" s="217">
        <f t="shared" si="33"/>
        <v>0</v>
      </c>
      <c r="F502" s="284"/>
      <c r="G502" s="289"/>
      <c r="H502" s="304"/>
      <c r="I502" s="290"/>
      <c r="J502" s="304"/>
      <c r="K502" s="305"/>
      <c r="L502" s="50"/>
      <c r="M502" s="63"/>
    </row>
    <row r="503" spans="1:13">
      <c r="A503" s="44">
        <f t="shared" ca="1" si="32"/>
        <v>0</v>
      </c>
      <c r="B503" s="44" t="b" cm="1">
        <f t="array" ref="B503">AND(分科號=E503,D503&gt;=分起日,D503&lt;=分訖日,IF(分專案="全部",TRUE,J503=分專案))</f>
        <v>0</v>
      </c>
      <c r="C503" s="45">
        <f t="shared" si="30"/>
        <v>0</v>
      </c>
      <c r="D503" s="44">
        <f t="shared" si="31"/>
        <v>0</v>
      </c>
      <c r="E503" s="217">
        <f t="shared" si="33"/>
        <v>0</v>
      </c>
      <c r="F503" s="284"/>
      <c r="G503" s="289"/>
      <c r="H503" s="304"/>
      <c r="I503" s="290"/>
      <c r="J503" s="304"/>
      <c r="K503" s="305"/>
      <c r="L503" s="50"/>
      <c r="M503" s="63"/>
    </row>
    <row r="504" spans="1:13">
      <c r="A504" s="44">
        <f t="shared" ca="1" si="32"/>
        <v>0</v>
      </c>
      <c r="B504" s="44" t="b" cm="1">
        <f t="array" ref="B504">AND(分科號=E504,D504&gt;=分起日,D504&lt;=分訖日,IF(分專案="全部",TRUE,J504=分專案))</f>
        <v>0</v>
      </c>
      <c r="C504" s="45">
        <f t="shared" si="30"/>
        <v>0</v>
      </c>
      <c r="D504" s="44">
        <f t="shared" si="31"/>
        <v>0</v>
      </c>
      <c r="E504" s="217">
        <f t="shared" si="33"/>
        <v>0</v>
      </c>
      <c r="F504" s="284"/>
      <c r="G504" s="289"/>
      <c r="H504" s="304"/>
      <c r="I504" s="290"/>
      <c r="J504" s="304"/>
      <c r="K504" s="305"/>
      <c r="L504" s="50"/>
      <c r="M504" s="63"/>
    </row>
    <row r="505" spans="1:13">
      <c r="A505" s="44">
        <f t="shared" ca="1" si="32"/>
        <v>0</v>
      </c>
      <c r="B505" s="44" t="b" cm="1">
        <f t="array" ref="B505">AND(分科號=E505,D505&gt;=分起日,D505&lt;=分訖日,IF(分專案="全部",TRUE,J505=分專案))</f>
        <v>0</v>
      </c>
      <c r="C505" s="45">
        <f t="shared" si="30"/>
        <v>0</v>
      </c>
      <c r="D505" s="44">
        <f t="shared" si="31"/>
        <v>0</v>
      </c>
      <c r="E505" s="217">
        <f t="shared" si="33"/>
        <v>0</v>
      </c>
      <c r="F505" s="284"/>
      <c r="G505" s="289"/>
      <c r="H505" s="304"/>
      <c r="I505" s="290"/>
      <c r="J505" s="304"/>
      <c r="K505" s="305"/>
      <c r="L505" s="50"/>
      <c r="M505" s="63"/>
    </row>
    <row r="506" spans="1:13">
      <c r="A506" s="44">
        <f t="shared" ca="1" si="32"/>
        <v>0</v>
      </c>
      <c r="B506" s="44" t="b" cm="1">
        <f t="array" ref="B506">AND(分科號=E506,D506&gt;=分起日,D506&lt;=分訖日,IF(分專案="全部",TRUE,J506=分專案))</f>
        <v>0</v>
      </c>
      <c r="C506" s="45">
        <f t="shared" si="30"/>
        <v>0</v>
      </c>
      <c r="D506" s="44">
        <f t="shared" si="31"/>
        <v>0</v>
      </c>
      <c r="E506" s="217">
        <f t="shared" si="33"/>
        <v>0</v>
      </c>
      <c r="F506" s="284"/>
      <c r="G506" s="289"/>
      <c r="H506" s="304"/>
      <c r="I506" s="290"/>
      <c r="J506" s="304"/>
      <c r="K506" s="305"/>
      <c r="L506" s="50"/>
      <c r="M506" s="63"/>
    </row>
    <row r="507" spans="1:13">
      <c r="A507" s="44">
        <f t="shared" ca="1" si="32"/>
        <v>0</v>
      </c>
      <c r="B507" s="44" t="b" cm="1">
        <f t="array" ref="B507">AND(分科號=E507,D507&gt;=分起日,D507&lt;=分訖日,IF(分專案="全部",TRUE,J507=分專案))</f>
        <v>0</v>
      </c>
      <c r="C507" s="45">
        <f t="shared" si="30"/>
        <v>0</v>
      </c>
      <c r="D507" s="44">
        <f t="shared" si="31"/>
        <v>0</v>
      </c>
      <c r="E507" s="217">
        <f t="shared" si="33"/>
        <v>0</v>
      </c>
      <c r="F507" s="284"/>
      <c r="G507" s="289"/>
      <c r="H507" s="304"/>
      <c r="I507" s="290"/>
      <c r="J507" s="304"/>
      <c r="K507" s="305"/>
      <c r="L507" s="50"/>
      <c r="M507" s="63"/>
    </row>
    <row r="508" spans="1:13">
      <c r="A508" s="44">
        <f t="shared" ca="1" si="32"/>
        <v>0</v>
      </c>
      <c r="B508" s="44" t="b" cm="1">
        <f t="array" ref="B508">AND(分科號=E508,D508&gt;=分起日,D508&lt;=分訖日,IF(分專案="全部",TRUE,J508=分專案))</f>
        <v>0</v>
      </c>
      <c r="C508" s="45">
        <f t="shared" si="30"/>
        <v>0</v>
      </c>
      <c r="D508" s="44">
        <f t="shared" si="31"/>
        <v>0</v>
      </c>
      <c r="E508" s="217">
        <f t="shared" si="33"/>
        <v>0</v>
      </c>
      <c r="F508" s="284"/>
      <c r="G508" s="289"/>
      <c r="H508" s="304"/>
      <c r="I508" s="290"/>
      <c r="J508" s="304"/>
      <c r="K508" s="305"/>
      <c r="L508" s="50"/>
      <c r="M508" s="63"/>
    </row>
    <row r="509" spans="1:13">
      <c r="A509" s="44">
        <f t="shared" ca="1" si="32"/>
        <v>0</v>
      </c>
      <c r="B509" s="44" t="b" cm="1">
        <f t="array" ref="B509">AND(分科號=E509,D509&gt;=分起日,D509&lt;=分訖日,IF(分專案="全部",TRUE,J509=分專案))</f>
        <v>0</v>
      </c>
      <c r="C509" s="45">
        <f t="shared" si="30"/>
        <v>0</v>
      </c>
      <c r="D509" s="44">
        <f t="shared" si="31"/>
        <v>0</v>
      </c>
      <c r="E509" s="217">
        <f t="shared" si="33"/>
        <v>0</v>
      </c>
      <c r="F509" s="284"/>
      <c r="G509" s="289"/>
      <c r="H509" s="304"/>
      <c r="I509" s="290"/>
      <c r="J509" s="304"/>
      <c r="K509" s="305"/>
      <c r="L509" s="50"/>
      <c r="M509" s="63"/>
    </row>
    <row r="510" spans="1:13">
      <c r="A510" s="44">
        <f t="shared" ca="1" si="32"/>
        <v>0</v>
      </c>
      <c r="B510" s="44" t="b" cm="1">
        <f t="array" ref="B510">AND(分科號=E510,D510&gt;=分起日,D510&lt;=分訖日,IF(分專案="全部",TRUE,J510=分專案))</f>
        <v>0</v>
      </c>
      <c r="C510" s="45">
        <f t="shared" si="30"/>
        <v>0</v>
      </c>
      <c r="D510" s="44">
        <f t="shared" si="31"/>
        <v>0</v>
      </c>
      <c r="E510" s="217">
        <f t="shared" si="33"/>
        <v>0</v>
      </c>
      <c r="F510" s="284"/>
      <c r="G510" s="289"/>
      <c r="H510" s="304"/>
      <c r="I510" s="290"/>
      <c r="J510" s="304"/>
      <c r="K510" s="305"/>
      <c r="L510" s="50"/>
      <c r="M510" s="63"/>
    </row>
    <row r="511" spans="1:13">
      <c r="A511" s="44">
        <f t="shared" ca="1" si="32"/>
        <v>0</v>
      </c>
      <c r="B511" s="44" t="b" cm="1">
        <f t="array" ref="B511">AND(分科號=E511,D511&gt;=分起日,D511&lt;=分訖日,IF(分專案="全部",TRUE,J511=分專案))</f>
        <v>0</v>
      </c>
      <c r="C511" s="45">
        <f t="shared" si="30"/>
        <v>0</v>
      </c>
      <c r="D511" s="44">
        <f t="shared" si="31"/>
        <v>0</v>
      </c>
      <c r="E511" s="217">
        <f t="shared" si="33"/>
        <v>0</v>
      </c>
      <c r="F511" s="284"/>
      <c r="G511" s="289"/>
      <c r="H511" s="304"/>
      <c r="I511" s="290"/>
      <c r="J511" s="304"/>
      <c r="K511" s="305"/>
      <c r="L511" s="50"/>
      <c r="M511" s="63"/>
    </row>
    <row r="512" spans="1:13">
      <c r="A512" s="44">
        <f t="shared" ca="1" si="32"/>
        <v>0</v>
      </c>
      <c r="B512" s="44" t="b" cm="1">
        <f t="array" ref="B512">AND(分科號=E512,D512&gt;=分起日,D512&lt;=分訖日,IF(分專案="全部",TRUE,J512=分專案))</f>
        <v>0</v>
      </c>
      <c r="C512" s="45">
        <f t="shared" si="30"/>
        <v>0</v>
      </c>
      <c r="D512" s="44">
        <f t="shared" si="31"/>
        <v>0</v>
      </c>
      <c r="E512" s="217">
        <f t="shared" si="33"/>
        <v>0</v>
      </c>
      <c r="F512" s="284"/>
      <c r="G512" s="289"/>
      <c r="H512" s="304"/>
      <c r="I512" s="290"/>
      <c r="J512" s="304"/>
      <c r="K512" s="305"/>
      <c r="L512" s="50"/>
      <c r="M512" s="63"/>
    </row>
    <row r="513" spans="1:13">
      <c r="A513" s="44">
        <f t="shared" ca="1" si="32"/>
        <v>0</v>
      </c>
      <c r="B513" s="44" t="b" cm="1">
        <f t="array" ref="B513">AND(分科號=E513,D513&gt;=分起日,D513&lt;=分訖日,IF(分專案="全部",TRUE,J513=分專案))</f>
        <v>0</v>
      </c>
      <c r="C513" s="45">
        <f t="shared" si="30"/>
        <v>0</v>
      </c>
      <c r="D513" s="44">
        <f t="shared" si="31"/>
        <v>0</v>
      </c>
      <c r="E513" s="217">
        <f t="shared" si="33"/>
        <v>0</v>
      </c>
      <c r="F513" s="284"/>
      <c r="G513" s="289"/>
      <c r="H513" s="304"/>
      <c r="I513" s="290"/>
      <c r="J513" s="304"/>
      <c r="K513" s="305"/>
      <c r="L513" s="50"/>
      <c r="M513" s="63"/>
    </row>
    <row r="514" spans="1:13">
      <c r="A514" s="44">
        <f t="shared" ca="1" si="32"/>
        <v>0</v>
      </c>
      <c r="B514" s="44" t="b" cm="1">
        <f t="array" ref="B514">AND(分科號=E514,D514&gt;=分起日,D514&lt;=分訖日,IF(分專案="全部",TRUE,J514=分專案))</f>
        <v>0</v>
      </c>
      <c r="C514" s="45">
        <f t="shared" si="30"/>
        <v>0</v>
      </c>
      <c r="D514" s="44">
        <f t="shared" si="31"/>
        <v>0</v>
      </c>
      <c r="E514" s="217">
        <f t="shared" si="33"/>
        <v>0</v>
      </c>
      <c r="F514" s="284"/>
      <c r="G514" s="289"/>
      <c r="H514" s="304"/>
      <c r="I514" s="290"/>
      <c r="J514" s="304"/>
      <c r="K514" s="305"/>
      <c r="L514" s="50"/>
      <c r="M514" s="63"/>
    </row>
    <row r="515" spans="1:13">
      <c r="A515" s="44">
        <f t="shared" ca="1" si="32"/>
        <v>0</v>
      </c>
      <c r="B515" s="44" t="b" cm="1">
        <f t="array" ref="B515">AND(分科號=E515,D515&gt;=分起日,D515&lt;=分訖日,IF(分專案="全部",TRUE,J515=分專案))</f>
        <v>0</v>
      </c>
      <c r="C515" s="45">
        <f t="shared" si="30"/>
        <v>0</v>
      </c>
      <c r="D515" s="44">
        <f t="shared" si="31"/>
        <v>0</v>
      </c>
      <c r="E515" s="217">
        <f t="shared" si="33"/>
        <v>0</v>
      </c>
      <c r="F515" s="284"/>
      <c r="G515" s="289"/>
      <c r="H515" s="304"/>
      <c r="I515" s="290"/>
      <c r="J515" s="304"/>
      <c r="K515" s="305"/>
      <c r="L515" s="50"/>
      <c r="M515" s="63"/>
    </row>
    <row r="516" spans="1:13">
      <c r="A516" s="44">
        <f t="shared" ca="1" si="32"/>
        <v>0</v>
      </c>
      <c r="B516" s="44" t="b" cm="1">
        <f t="array" ref="B516">AND(分科號=E516,D516&gt;=分起日,D516&lt;=分訖日,IF(分專案="全部",TRUE,J516=分專案))</f>
        <v>0</v>
      </c>
      <c r="C516" s="45">
        <f t="shared" si="30"/>
        <v>0</v>
      </c>
      <c r="D516" s="44">
        <f t="shared" si="31"/>
        <v>0</v>
      </c>
      <c r="E516" s="217">
        <f t="shared" si="33"/>
        <v>0</v>
      </c>
      <c r="F516" s="284"/>
      <c r="G516" s="289"/>
      <c r="H516" s="304"/>
      <c r="I516" s="290"/>
      <c r="J516" s="304"/>
      <c r="K516" s="305"/>
      <c r="L516" s="50"/>
      <c r="M516" s="63"/>
    </row>
    <row r="517" spans="1:13">
      <c r="A517" s="44">
        <f t="shared" ca="1" si="32"/>
        <v>0</v>
      </c>
      <c r="B517" s="44" t="b" cm="1">
        <f t="array" ref="B517">AND(分科號=E517,D517&gt;=分起日,D517&lt;=分訖日,IF(分專案="全部",TRUE,J517=分專案))</f>
        <v>0</v>
      </c>
      <c r="C517" s="45">
        <f t="shared" si="30"/>
        <v>0</v>
      </c>
      <c r="D517" s="44">
        <f t="shared" si="31"/>
        <v>0</v>
      </c>
      <c r="E517" s="217">
        <f t="shared" si="33"/>
        <v>0</v>
      </c>
      <c r="F517" s="284"/>
      <c r="G517" s="289"/>
      <c r="H517" s="304"/>
      <c r="I517" s="290"/>
      <c r="J517" s="304"/>
      <c r="K517" s="305"/>
      <c r="L517" s="50"/>
      <c r="M517" s="63"/>
    </row>
    <row r="518" spans="1:13">
      <c r="A518" s="44">
        <f t="shared" ca="1" si="32"/>
        <v>0</v>
      </c>
      <c r="B518" s="44" t="b" cm="1">
        <f t="array" ref="B518">AND(分科號=E518,D518&gt;=分起日,D518&lt;=分訖日,IF(分專案="全部",TRUE,J518=分專案))</f>
        <v>0</v>
      </c>
      <c r="C518" s="45">
        <f t="shared" si="30"/>
        <v>0</v>
      </c>
      <c r="D518" s="44">
        <f t="shared" si="31"/>
        <v>0</v>
      </c>
      <c r="E518" s="217">
        <f t="shared" si="33"/>
        <v>0</v>
      </c>
      <c r="F518" s="284"/>
      <c r="G518" s="289"/>
      <c r="H518" s="304"/>
      <c r="I518" s="290"/>
      <c r="J518" s="304"/>
      <c r="K518" s="305"/>
      <c r="L518" s="50"/>
      <c r="M518" s="63"/>
    </row>
    <row r="519" spans="1:13">
      <c r="A519" s="44">
        <f t="shared" ca="1" si="32"/>
        <v>0</v>
      </c>
      <c r="B519" s="44" t="b" cm="1">
        <f t="array" ref="B519">AND(分科號=E519,D519&gt;=分起日,D519&lt;=分訖日,IF(分專案="全部",TRUE,J519=分專案))</f>
        <v>0</v>
      </c>
      <c r="C519" s="45">
        <f t="shared" ref="C519:C582" si="34">IF(F519&lt;&gt;"",F519,IF(E519&lt;&gt;0,INDEX(C:C,ROW()-1),0))</f>
        <v>0</v>
      </c>
      <c r="D519" s="44">
        <f t="shared" ref="D519:D582" si="35">IF(G519&lt;&gt;"",G519,IF(E519&lt;&gt;0,INDEX(D:D,ROW()-1),0))</f>
        <v>0</v>
      </c>
      <c r="E519" s="217">
        <f t="shared" si="33"/>
        <v>0</v>
      </c>
      <c r="F519" s="284"/>
      <c r="G519" s="289"/>
      <c r="H519" s="304"/>
      <c r="I519" s="290"/>
      <c r="J519" s="304"/>
      <c r="K519" s="305"/>
      <c r="L519" s="50"/>
      <c r="M519" s="63"/>
    </row>
    <row r="520" spans="1:13">
      <c r="A520" s="44">
        <f t="shared" ca="1" si="32"/>
        <v>0</v>
      </c>
      <c r="B520" s="44" t="b" cm="1">
        <f t="array" ref="B520">AND(分科號=E520,D520&gt;=分起日,D520&lt;=分訖日,IF(分專案="全部",TRUE,J520=分專案))</f>
        <v>0</v>
      </c>
      <c r="C520" s="45">
        <f t="shared" si="34"/>
        <v>0</v>
      </c>
      <c r="D520" s="44">
        <f t="shared" si="35"/>
        <v>0</v>
      </c>
      <c r="E520" s="217">
        <f t="shared" si="33"/>
        <v>0</v>
      </c>
      <c r="F520" s="284"/>
      <c r="G520" s="289"/>
      <c r="H520" s="304"/>
      <c r="I520" s="290"/>
      <c r="J520" s="304"/>
      <c r="K520" s="305"/>
      <c r="L520" s="50"/>
      <c r="M520" s="63"/>
    </row>
    <row r="521" spans="1:13">
      <c r="A521" s="44">
        <f t="shared" ref="A521:A584" ca="1" si="36">IF(B521,COUNTIF(OFFSET(B521,ROW()*-1+6,,ROW()-5),TRUE),0)</f>
        <v>0</v>
      </c>
      <c r="B521" s="44" t="b" cm="1">
        <f t="array" ref="B521">AND(分科號=E521,D521&gt;=分起日,D521&lt;=分訖日,IF(分專案="全部",TRUE,J521=分專案))</f>
        <v>0</v>
      </c>
      <c r="C521" s="45">
        <f t="shared" si="34"/>
        <v>0</v>
      </c>
      <c r="D521" s="44">
        <f t="shared" si="35"/>
        <v>0</v>
      </c>
      <c r="E521" s="217">
        <f t="shared" si="33"/>
        <v>0</v>
      </c>
      <c r="F521" s="284"/>
      <c r="G521" s="289"/>
      <c r="H521" s="304"/>
      <c r="I521" s="290"/>
      <c r="J521" s="304"/>
      <c r="K521" s="305"/>
      <c r="L521" s="50"/>
      <c r="M521" s="63"/>
    </row>
    <row r="522" spans="1:13">
      <c r="A522" s="44">
        <f t="shared" ca="1" si="36"/>
        <v>0</v>
      </c>
      <c r="B522" s="44" t="b" cm="1">
        <f t="array" ref="B522">AND(分科號=E522,D522&gt;=分起日,D522&lt;=分訖日,IF(分專案="全部",TRUE,J522=分專案))</f>
        <v>0</v>
      </c>
      <c r="C522" s="45">
        <f t="shared" si="34"/>
        <v>0</v>
      </c>
      <c r="D522" s="44">
        <f t="shared" si="35"/>
        <v>0</v>
      </c>
      <c r="E522" s="217">
        <f t="shared" ref="E522:E585" si="37">IF(I522&lt;&gt;"",VALUE(TRIM(LEFT(I522,6))),0)</f>
        <v>0</v>
      </c>
      <c r="F522" s="284"/>
      <c r="G522" s="289"/>
      <c r="H522" s="304"/>
      <c r="I522" s="290"/>
      <c r="J522" s="304"/>
      <c r="K522" s="305"/>
      <c r="L522" s="50"/>
      <c r="M522" s="63"/>
    </row>
    <row r="523" spans="1:13">
      <c r="A523" s="44">
        <f t="shared" ca="1" si="36"/>
        <v>0</v>
      </c>
      <c r="B523" s="44" t="b" cm="1">
        <f t="array" ref="B523">AND(分科號=E523,D523&gt;=分起日,D523&lt;=分訖日,IF(分專案="全部",TRUE,J523=分專案))</f>
        <v>0</v>
      </c>
      <c r="C523" s="45">
        <f t="shared" si="34"/>
        <v>0</v>
      </c>
      <c r="D523" s="44">
        <f t="shared" si="35"/>
        <v>0</v>
      </c>
      <c r="E523" s="217">
        <f t="shared" si="37"/>
        <v>0</v>
      </c>
      <c r="F523" s="284"/>
      <c r="G523" s="289"/>
      <c r="H523" s="304"/>
      <c r="I523" s="290"/>
      <c r="J523" s="304"/>
      <c r="K523" s="305"/>
      <c r="L523" s="50"/>
      <c r="M523" s="63"/>
    </row>
    <row r="524" spans="1:13">
      <c r="A524" s="44">
        <f t="shared" ca="1" si="36"/>
        <v>0</v>
      </c>
      <c r="B524" s="44" t="b" cm="1">
        <f t="array" ref="B524">AND(分科號=E524,D524&gt;=分起日,D524&lt;=分訖日,IF(分專案="全部",TRUE,J524=分專案))</f>
        <v>0</v>
      </c>
      <c r="C524" s="45">
        <f t="shared" si="34"/>
        <v>0</v>
      </c>
      <c r="D524" s="44">
        <f t="shared" si="35"/>
        <v>0</v>
      </c>
      <c r="E524" s="217">
        <f t="shared" si="37"/>
        <v>0</v>
      </c>
      <c r="F524" s="284"/>
      <c r="G524" s="289"/>
      <c r="H524" s="304"/>
      <c r="I524" s="290"/>
      <c r="J524" s="304"/>
      <c r="K524" s="305"/>
      <c r="L524" s="50"/>
      <c r="M524" s="63"/>
    </row>
    <row r="525" spans="1:13">
      <c r="A525" s="44">
        <f t="shared" ca="1" si="36"/>
        <v>0</v>
      </c>
      <c r="B525" s="44" t="b" cm="1">
        <f t="array" ref="B525">AND(分科號=E525,D525&gt;=分起日,D525&lt;=分訖日,IF(分專案="全部",TRUE,J525=分專案))</f>
        <v>0</v>
      </c>
      <c r="C525" s="45">
        <f t="shared" si="34"/>
        <v>0</v>
      </c>
      <c r="D525" s="44">
        <f t="shared" si="35"/>
        <v>0</v>
      </c>
      <c r="E525" s="217">
        <f t="shared" si="37"/>
        <v>0</v>
      </c>
      <c r="F525" s="284"/>
      <c r="G525" s="289"/>
      <c r="H525" s="304"/>
      <c r="I525" s="290"/>
      <c r="J525" s="304"/>
      <c r="K525" s="305"/>
      <c r="L525" s="50"/>
      <c r="M525" s="63"/>
    </row>
    <row r="526" spans="1:13">
      <c r="A526" s="44">
        <f t="shared" ca="1" si="36"/>
        <v>0</v>
      </c>
      <c r="B526" s="44" t="b" cm="1">
        <f t="array" ref="B526">AND(分科號=E526,D526&gt;=分起日,D526&lt;=分訖日,IF(分專案="全部",TRUE,J526=分專案))</f>
        <v>0</v>
      </c>
      <c r="C526" s="45">
        <f t="shared" si="34"/>
        <v>0</v>
      </c>
      <c r="D526" s="44">
        <f t="shared" si="35"/>
        <v>0</v>
      </c>
      <c r="E526" s="217">
        <f t="shared" si="37"/>
        <v>0</v>
      </c>
      <c r="F526" s="284"/>
      <c r="G526" s="289"/>
      <c r="H526" s="304"/>
      <c r="I526" s="290"/>
      <c r="J526" s="304"/>
      <c r="K526" s="305"/>
      <c r="L526" s="50"/>
      <c r="M526" s="63"/>
    </row>
    <row r="527" spans="1:13">
      <c r="A527" s="44">
        <f t="shared" ca="1" si="36"/>
        <v>0</v>
      </c>
      <c r="B527" s="44" t="b" cm="1">
        <f t="array" ref="B527">AND(分科號=E527,D527&gt;=分起日,D527&lt;=分訖日,IF(分專案="全部",TRUE,J527=分專案))</f>
        <v>0</v>
      </c>
      <c r="C527" s="45">
        <f t="shared" si="34"/>
        <v>0</v>
      </c>
      <c r="D527" s="44">
        <f t="shared" si="35"/>
        <v>0</v>
      </c>
      <c r="E527" s="217">
        <f t="shared" si="37"/>
        <v>0</v>
      </c>
      <c r="F527" s="284"/>
      <c r="G527" s="289"/>
      <c r="H527" s="304"/>
      <c r="I527" s="290"/>
      <c r="J527" s="304"/>
      <c r="K527" s="305"/>
      <c r="L527" s="50"/>
      <c r="M527" s="63"/>
    </row>
    <row r="528" spans="1:13">
      <c r="A528" s="44">
        <f t="shared" ca="1" si="36"/>
        <v>0</v>
      </c>
      <c r="B528" s="44" t="b" cm="1">
        <f t="array" ref="B528">AND(分科號=E528,D528&gt;=分起日,D528&lt;=分訖日,IF(分專案="全部",TRUE,J528=分專案))</f>
        <v>0</v>
      </c>
      <c r="C528" s="45">
        <f t="shared" si="34"/>
        <v>0</v>
      </c>
      <c r="D528" s="44">
        <f t="shared" si="35"/>
        <v>0</v>
      </c>
      <c r="E528" s="217">
        <f t="shared" si="37"/>
        <v>0</v>
      </c>
      <c r="F528" s="284"/>
      <c r="G528" s="289"/>
      <c r="H528" s="304"/>
      <c r="I528" s="290"/>
      <c r="J528" s="304"/>
      <c r="K528" s="305"/>
      <c r="L528" s="50"/>
      <c r="M528" s="63"/>
    </row>
    <row r="529" spans="1:13">
      <c r="A529" s="44">
        <f t="shared" ca="1" si="36"/>
        <v>0</v>
      </c>
      <c r="B529" s="44" t="b" cm="1">
        <f t="array" ref="B529">AND(分科號=E529,D529&gt;=分起日,D529&lt;=分訖日,IF(分專案="全部",TRUE,J529=分專案))</f>
        <v>0</v>
      </c>
      <c r="C529" s="45">
        <f t="shared" si="34"/>
        <v>0</v>
      </c>
      <c r="D529" s="44">
        <f t="shared" si="35"/>
        <v>0</v>
      </c>
      <c r="E529" s="217">
        <f t="shared" si="37"/>
        <v>0</v>
      </c>
      <c r="F529" s="284"/>
      <c r="G529" s="289"/>
      <c r="H529" s="304"/>
      <c r="I529" s="290"/>
      <c r="J529" s="304"/>
      <c r="K529" s="305"/>
      <c r="L529" s="50"/>
      <c r="M529" s="63"/>
    </row>
    <row r="530" spans="1:13">
      <c r="A530" s="44">
        <f t="shared" ca="1" si="36"/>
        <v>0</v>
      </c>
      <c r="B530" s="44" t="b" cm="1">
        <f t="array" ref="B530">AND(分科號=E530,D530&gt;=分起日,D530&lt;=分訖日,IF(分專案="全部",TRUE,J530=分專案))</f>
        <v>0</v>
      </c>
      <c r="C530" s="45">
        <f t="shared" si="34"/>
        <v>0</v>
      </c>
      <c r="D530" s="44">
        <f t="shared" si="35"/>
        <v>0</v>
      </c>
      <c r="E530" s="217">
        <f t="shared" si="37"/>
        <v>0</v>
      </c>
      <c r="F530" s="284"/>
      <c r="G530" s="289"/>
      <c r="H530" s="304"/>
      <c r="I530" s="290"/>
      <c r="J530" s="304"/>
      <c r="K530" s="305"/>
      <c r="L530" s="50"/>
      <c r="M530" s="63"/>
    </row>
    <row r="531" spans="1:13">
      <c r="A531" s="44">
        <f t="shared" ca="1" si="36"/>
        <v>0</v>
      </c>
      <c r="B531" s="44" t="b" cm="1">
        <f t="array" ref="B531">AND(分科號=E531,D531&gt;=分起日,D531&lt;=分訖日,IF(分專案="全部",TRUE,J531=分專案))</f>
        <v>0</v>
      </c>
      <c r="C531" s="45">
        <f t="shared" si="34"/>
        <v>0</v>
      </c>
      <c r="D531" s="44">
        <f t="shared" si="35"/>
        <v>0</v>
      </c>
      <c r="E531" s="217">
        <f t="shared" si="37"/>
        <v>0</v>
      </c>
      <c r="F531" s="284"/>
      <c r="G531" s="289"/>
      <c r="H531" s="304"/>
      <c r="I531" s="290"/>
      <c r="J531" s="304"/>
      <c r="K531" s="305"/>
      <c r="L531" s="50"/>
      <c r="M531" s="63"/>
    </row>
    <row r="532" spans="1:13">
      <c r="A532" s="44">
        <f t="shared" ca="1" si="36"/>
        <v>0</v>
      </c>
      <c r="B532" s="44" t="b" cm="1">
        <f t="array" ref="B532">AND(分科號=E532,D532&gt;=分起日,D532&lt;=分訖日,IF(分專案="全部",TRUE,J532=分專案))</f>
        <v>0</v>
      </c>
      <c r="C532" s="45">
        <f t="shared" si="34"/>
        <v>0</v>
      </c>
      <c r="D532" s="44">
        <f t="shared" si="35"/>
        <v>0</v>
      </c>
      <c r="E532" s="217">
        <f t="shared" si="37"/>
        <v>0</v>
      </c>
      <c r="F532" s="284"/>
      <c r="G532" s="289"/>
      <c r="H532" s="304"/>
      <c r="I532" s="290"/>
      <c r="J532" s="304"/>
      <c r="K532" s="305"/>
      <c r="L532" s="50"/>
      <c r="M532" s="63"/>
    </row>
    <row r="533" spans="1:13">
      <c r="A533" s="44">
        <f t="shared" ca="1" si="36"/>
        <v>0</v>
      </c>
      <c r="B533" s="44" t="b" cm="1">
        <f t="array" ref="B533">AND(分科號=E533,D533&gt;=分起日,D533&lt;=分訖日,IF(分專案="全部",TRUE,J533=分專案))</f>
        <v>0</v>
      </c>
      <c r="C533" s="45">
        <f t="shared" si="34"/>
        <v>0</v>
      </c>
      <c r="D533" s="44">
        <f t="shared" si="35"/>
        <v>0</v>
      </c>
      <c r="E533" s="217">
        <f t="shared" si="37"/>
        <v>0</v>
      </c>
      <c r="F533" s="284"/>
      <c r="G533" s="289"/>
      <c r="H533" s="304"/>
      <c r="I533" s="290"/>
      <c r="J533" s="304"/>
      <c r="K533" s="305"/>
      <c r="L533" s="50"/>
      <c r="M533" s="63"/>
    </row>
    <row r="534" spans="1:13">
      <c r="A534" s="44">
        <f t="shared" ca="1" si="36"/>
        <v>0</v>
      </c>
      <c r="B534" s="44" t="b" cm="1">
        <f t="array" ref="B534">AND(分科號=E534,D534&gt;=分起日,D534&lt;=分訖日,IF(分專案="全部",TRUE,J534=分專案))</f>
        <v>0</v>
      </c>
      <c r="C534" s="45">
        <f t="shared" si="34"/>
        <v>0</v>
      </c>
      <c r="D534" s="44">
        <f t="shared" si="35"/>
        <v>0</v>
      </c>
      <c r="E534" s="217">
        <f t="shared" si="37"/>
        <v>0</v>
      </c>
      <c r="F534" s="284"/>
      <c r="G534" s="289"/>
      <c r="H534" s="304"/>
      <c r="I534" s="290"/>
      <c r="J534" s="304"/>
      <c r="K534" s="305"/>
      <c r="L534" s="50"/>
      <c r="M534" s="63"/>
    </row>
    <row r="535" spans="1:13">
      <c r="A535" s="44">
        <f t="shared" ca="1" si="36"/>
        <v>0</v>
      </c>
      <c r="B535" s="44" t="b" cm="1">
        <f t="array" ref="B535">AND(分科號=E535,D535&gt;=分起日,D535&lt;=分訖日,IF(分專案="全部",TRUE,J535=分專案))</f>
        <v>0</v>
      </c>
      <c r="C535" s="45">
        <f t="shared" si="34"/>
        <v>0</v>
      </c>
      <c r="D535" s="44">
        <f t="shared" si="35"/>
        <v>0</v>
      </c>
      <c r="E535" s="217">
        <f t="shared" si="37"/>
        <v>0</v>
      </c>
      <c r="F535" s="284"/>
      <c r="G535" s="289"/>
      <c r="H535" s="304"/>
      <c r="I535" s="290"/>
      <c r="J535" s="304"/>
      <c r="K535" s="305"/>
      <c r="L535" s="50"/>
      <c r="M535" s="63"/>
    </row>
    <row r="536" spans="1:13">
      <c r="A536" s="44">
        <f t="shared" ca="1" si="36"/>
        <v>0</v>
      </c>
      <c r="B536" s="44" t="b" cm="1">
        <f t="array" ref="B536">AND(分科號=E536,D536&gt;=分起日,D536&lt;=分訖日,IF(分專案="全部",TRUE,J536=分專案))</f>
        <v>0</v>
      </c>
      <c r="C536" s="45">
        <f t="shared" si="34"/>
        <v>0</v>
      </c>
      <c r="D536" s="44">
        <f t="shared" si="35"/>
        <v>0</v>
      </c>
      <c r="E536" s="217">
        <f t="shared" si="37"/>
        <v>0</v>
      </c>
      <c r="F536" s="284"/>
      <c r="G536" s="289"/>
      <c r="H536" s="304"/>
      <c r="I536" s="290"/>
      <c r="J536" s="304"/>
      <c r="K536" s="305"/>
      <c r="L536" s="50"/>
      <c r="M536" s="63"/>
    </row>
    <row r="537" spans="1:13">
      <c r="A537" s="44">
        <f t="shared" ca="1" si="36"/>
        <v>0</v>
      </c>
      <c r="B537" s="44" t="b" cm="1">
        <f t="array" ref="B537">AND(分科號=E537,D537&gt;=分起日,D537&lt;=分訖日,IF(分專案="全部",TRUE,J537=分專案))</f>
        <v>0</v>
      </c>
      <c r="C537" s="45">
        <f t="shared" si="34"/>
        <v>0</v>
      </c>
      <c r="D537" s="44">
        <f t="shared" si="35"/>
        <v>0</v>
      </c>
      <c r="E537" s="217">
        <f t="shared" si="37"/>
        <v>0</v>
      </c>
      <c r="F537" s="284"/>
      <c r="G537" s="289"/>
      <c r="H537" s="304"/>
      <c r="I537" s="290"/>
      <c r="J537" s="304"/>
      <c r="K537" s="305"/>
      <c r="L537" s="50"/>
      <c r="M537" s="63"/>
    </row>
    <row r="538" spans="1:13">
      <c r="A538" s="44">
        <f t="shared" ca="1" si="36"/>
        <v>0</v>
      </c>
      <c r="B538" s="44" t="b" cm="1">
        <f t="array" ref="B538">AND(分科號=E538,D538&gt;=分起日,D538&lt;=分訖日,IF(分專案="全部",TRUE,J538=分專案))</f>
        <v>0</v>
      </c>
      <c r="C538" s="45">
        <f t="shared" si="34"/>
        <v>0</v>
      </c>
      <c r="D538" s="44">
        <f t="shared" si="35"/>
        <v>0</v>
      </c>
      <c r="E538" s="217">
        <f t="shared" si="37"/>
        <v>0</v>
      </c>
      <c r="F538" s="284"/>
      <c r="G538" s="289"/>
      <c r="H538" s="304"/>
      <c r="I538" s="290"/>
      <c r="J538" s="304"/>
      <c r="K538" s="305"/>
      <c r="L538" s="50"/>
      <c r="M538" s="63"/>
    </row>
    <row r="539" spans="1:13">
      <c r="A539" s="44">
        <f t="shared" ca="1" si="36"/>
        <v>0</v>
      </c>
      <c r="B539" s="44" t="b" cm="1">
        <f t="array" ref="B539">AND(分科號=E539,D539&gt;=分起日,D539&lt;=分訖日,IF(分專案="全部",TRUE,J539=分專案))</f>
        <v>0</v>
      </c>
      <c r="C539" s="45">
        <f t="shared" si="34"/>
        <v>0</v>
      </c>
      <c r="D539" s="44">
        <f t="shared" si="35"/>
        <v>0</v>
      </c>
      <c r="E539" s="217">
        <f t="shared" si="37"/>
        <v>0</v>
      </c>
      <c r="F539" s="284"/>
      <c r="G539" s="289"/>
      <c r="H539" s="304"/>
      <c r="I539" s="290"/>
      <c r="J539" s="304"/>
      <c r="K539" s="305"/>
      <c r="L539" s="50"/>
      <c r="M539" s="63"/>
    </row>
    <row r="540" spans="1:13">
      <c r="A540" s="44">
        <f t="shared" ca="1" si="36"/>
        <v>0</v>
      </c>
      <c r="B540" s="44" t="b" cm="1">
        <f t="array" ref="B540">AND(分科號=E540,D540&gt;=分起日,D540&lt;=分訖日,IF(分專案="全部",TRUE,J540=分專案))</f>
        <v>0</v>
      </c>
      <c r="C540" s="45">
        <f t="shared" si="34"/>
        <v>0</v>
      </c>
      <c r="D540" s="44">
        <f t="shared" si="35"/>
        <v>0</v>
      </c>
      <c r="E540" s="217">
        <f t="shared" si="37"/>
        <v>0</v>
      </c>
      <c r="F540" s="284"/>
      <c r="G540" s="289"/>
      <c r="H540" s="304"/>
      <c r="I540" s="290"/>
      <c r="J540" s="304"/>
      <c r="K540" s="305"/>
      <c r="L540" s="50"/>
      <c r="M540" s="63"/>
    </row>
    <row r="541" spans="1:13">
      <c r="A541" s="44">
        <f t="shared" ca="1" si="36"/>
        <v>0</v>
      </c>
      <c r="B541" s="44" t="b" cm="1">
        <f t="array" ref="B541">AND(分科號=E541,D541&gt;=分起日,D541&lt;=分訖日,IF(分專案="全部",TRUE,J541=分專案))</f>
        <v>0</v>
      </c>
      <c r="C541" s="45">
        <f t="shared" si="34"/>
        <v>0</v>
      </c>
      <c r="D541" s="44">
        <f t="shared" si="35"/>
        <v>0</v>
      </c>
      <c r="E541" s="217">
        <f t="shared" si="37"/>
        <v>0</v>
      </c>
      <c r="F541" s="284"/>
      <c r="G541" s="289"/>
      <c r="H541" s="304"/>
      <c r="I541" s="290"/>
      <c r="J541" s="304"/>
      <c r="K541" s="305"/>
      <c r="L541" s="50"/>
      <c r="M541" s="63"/>
    </row>
    <row r="542" spans="1:13">
      <c r="A542" s="44">
        <f t="shared" ca="1" si="36"/>
        <v>0</v>
      </c>
      <c r="B542" s="44" t="b" cm="1">
        <f t="array" ref="B542">AND(分科號=E542,D542&gt;=分起日,D542&lt;=分訖日,IF(分專案="全部",TRUE,J542=分專案))</f>
        <v>0</v>
      </c>
      <c r="C542" s="45">
        <f t="shared" si="34"/>
        <v>0</v>
      </c>
      <c r="D542" s="44">
        <f t="shared" si="35"/>
        <v>0</v>
      </c>
      <c r="E542" s="217">
        <f t="shared" si="37"/>
        <v>0</v>
      </c>
      <c r="F542" s="284"/>
      <c r="G542" s="289"/>
      <c r="H542" s="304"/>
      <c r="I542" s="290"/>
      <c r="J542" s="304"/>
      <c r="K542" s="305"/>
      <c r="L542" s="50"/>
      <c r="M542" s="63"/>
    </row>
    <row r="543" spans="1:13">
      <c r="A543" s="44">
        <f t="shared" ca="1" si="36"/>
        <v>0</v>
      </c>
      <c r="B543" s="44" t="b" cm="1">
        <f t="array" ref="B543">AND(分科號=E543,D543&gt;=分起日,D543&lt;=分訖日,IF(分專案="全部",TRUE,J543=分專案))</f>
        <v>0</v>
      </c>
      <c r="C543" s="45">
        <f t="shared" si="34"/>
        <v>0</v>
      </c>
      <c r="D543" s="44">
        <f t="shared" si="35"/>
        <v>0</v>
      </c>
      <c r="E543" s="217">
        <f t="shared" si="37"/>
        <v>0</v>
      </c>
      <c r="F543" s="284"/>
      <c r="G543" s="289"/>
      <c r="H543" s="304"/>
      <c r="I543" s="290"/>
      <c r="J543" s="304"/>
      <c r="K543" s="305"/>
      <c r="L543" s="50"/>
      <c r="M543" s="63"/>
    </row>
    <row r="544" spans="1:13">
      <c r="A544" s="44">
        <f t="shared" ca="1" si="36"/>
        <v>0</v>
      </c>
      <c r="B544" s="44" t="b" cm="1">
        <f t="array" ref="B544">AND(分科號=E544,D544&gt;=分起日,D544&lt;=分訖日,IF(分專案="全部",TRUE,J544=分專案))</f>
        <v>0</v>
      </c>
      <c r="C544" s="45">
        <f t="shared" si="34"/>
        <v>0</v>
      </c>
      <c r="D544" s="44">
        <f t="shared" si="35"/>
        <v>0</v>
      </c>
      <c r="E544" s="217">
        <f t="shared" si="37"/>
        <v>0</v>
      </c>
      <c r="F544" s="284"/>
      <c r="G544" s="289"/>
      <c r="H544" s="304"/>
      <c r="I544" s="290"/>
      <c r="J544" s="304"/>
      <c r="K544" s="305"/>
      <c r="L544" s="50"/>
      <c r="M544" s="63"/>
    </row>
    <row r="545" spans="1:13">
      <c r="A545" s="44">
        <f t="shared" ca="1" si="36"/>
        <v>0</v>
      </c>
      <c r="B545" s="44" t="b" cm="1">
        <f t="array" ref="B545">AND(分科號=E545,D545&gt;=分起日,D545&lt;=分訖日,IF(分專案="全部",TRUE,J545=分專案))</f>
        <v>0</v>
      </c>
      <c r="C545" s="45">
        <f t="shared" si="34"/>
        <v>0</v>
      </c>
      <c r="D545" s="44">
        <f t="shared" si="35"/>
        <v>0</v>
      </c>
      <c r="E545" s="217">
        <f t="shared" si="37"/>
        <v>0</v>
      </c>
      <c r="F545" s="284"/>
      <c r="G545" s="289"/>
      <c r="H545" s="304"/>
      <c r="I545" s="290"/>
      <c r="J545" s="304"/>
      <c r="K545" s="305"/>
      <c r="L545" s="50"/>
      <c r="M545" s="63"/>
    </row>
    <row r="546" spans="1:13">
      <c r="A546" s="44">
        <f t="shared" ca="1" si="36"/>
        <v>0</v>
      </c>
      <c r="B546" s="44" t="b" cm="1">
        <f t="array" ref="B546">AND(分科號=E546,D546&gt;=分起日,D546&lt;=分訖日,IF(分專案="全部",TRUE,J546=分專案))</f>
        <v>0</v>
      </c>
      <c r="C546" s="45">
        <f t="shared" si="34"/>
        <v>0</v>
      </c>
      <c r="D546" s="44">
        <f t="shared" si="35"/>
        <v>0</v>
      </c>
      <c r="E546" s="217">
        <f t="shared" si="37"/>
        <v>0</v>
      </c>
      <c r="F546" s="284"/>
      <c r="G546" s="289"/>
      <c r="H546" s="304"/>
      <c r="I546" s="290"/>
      <c r="J546" s="304"/>
      <c r="K546" s="305"/>
      <c r="L546" s="50"/>
      <c r="M546" s="63"/>
    </row>
    <row r="547" spans="1:13">
      <c r="A547" s="44">
        <f t="shared" ca="1" si="36"/>
        <v>0</v>
      </c>
      <c r="B547" s="44" t="b" cm="1">
        <f t="array" ref="B547">AND(分科號=E547,D547&gt;=分起日,D547&lt;=分訖日,IF(分專案="全部",TRUE,J547=分專案))</f>
        <v>0</v>
      </c>
      <c r="C547" s="45">
        <f t="shared" si="34"/>
        <v>0</v>
      </c>
      <c r="D547" s="44">
        <f t="shared" si="35"/>
        <v>0</v>
      </c>
      <c r="E547" s="217">
        <f t="shared" si="37"/>
        <v>0</v>
      </c>
      <c r="F547" s="284"/>
      <c r="G547" s="289"/>
      <c r="H547" s="304"/>
      <c r="I547" s="290"/>
      <c r="J547" s="304"/>
      <c r="K547" s="305"/>
      <c r="L547" s="50"/>
      <c r="M547" s="63"/>
    </row>
    <row r="548" spans="1:13">
      <c r="A548" s="44">
        <f t="shared" ca="1" si="36"/>
        <v>0</v>
      </c>
      <c r="B548" s="44" t="b" cm="1">
        <f t="array" ref="B548">AND(分科號=E548,D548&gt;=分起日,D548&lt;=分訖日,IF(分專案="全部",TRUE,J548=分專案))</f>
        <v>0</v>
      </c>
      <c r="C548" s="45">
        <f t="shared" si="34"/>
        <v>0</v>
      </c>
      <c r="D548" s="44">
        <f t="shared" si="35"/>
        <v>0</v>
      </c>
      <c r="E548" s="217">
        <f t="shared" si="37"/>
        <v>0</v>
      </c>
      <c r="F548" s="284"/>
      <c r="G548" s="289"/>
      <c r="H548" s="304"/>
      <c r="I548" s="290"/>
      <c r="J548" s="304"/>
      <c r="K548" s="305"/>
      <c r="L548" s="50"/>
      <c r="M548" s="63"/>
    </row>
    <row r="549" spans="1:13">
      <c r="A549" s="44">
        <f t="shared" ca="1" si="36"/>
        <v>0</v>
      </c>
      <c r="B549" s="44" t="b" cm="1">
        <f t="array" ref="B549">AND(分科號=E549,D549&gt;=分起日,D549&lt;=分訖日,IF(分專案="全部",TRUE,J549=分專案))</f>
        <v>0</v>
      </c>
      <c r="C549" s="45">
        <f t="shared" si="34"/>
        <v>0</v>
      </c>
      <c r="D549" s="44">
        <f t="shared" si="35"/>
        <v>0</v>
      </c>
      <c r="E549" s="217">
        <f t="shared" si="37"/>
        <v>0</v>
      </c>
      <c r="F549" s="284"/>
      <c r="G549" s="289"/>
      <c r="H549" s="304"/>
      <c r="I549" s="290"/>
      <c r="J549" s="304"/>
      <c r="K549" s="305"/>
      <c r="L549" s="50"/>
      <c r="M549" s="63"/>
    </row>
    <row r="550" spans="1:13">
      <c r="A550" s="44">
        <f t="shared" ca="1" si="36"/>
        <v>0</v>
      </c>
      <c r="B550" s="44" t="b" cm="1">
        <f t="array" ref="B550">AND(分科號=E550,D550&gt;=分起日,D550&lt;=分訖日,IF(分專案="全部",TRUE,J550=分專案))</f>
        <v>0</v>
      </c>
      <c r="C550" s="45">
        <f t="shared" si="34"/>
        <v>0</v>
      </c>
      <c r="D550" s="44">
        <f t="shared" si="35"/>
        <v>0</v>
      </c>
      <c r="E550" s="217">
        <f t="shared" si="37"/>
        <v>0</v>
      </c>
      <c r="F550" s="284"/>
      <c r="G550" s="289"/>
      <c r="H550" s="304"/>
      <c r="I550" s="290"/>
      <c r="J550" s="304"/>
      <c r="K550" s="305"/>
      <c r="L550" s="50"/>
      <c r="M550" s="63"/>
    </row>
    <row r="551" spans="1:13">
      <c r="A551" s="44">
        <f t="shared" ca="1" si="36"/>
        <v>0</v>
      </c>
      <c r="B551" s="44" t="b" cm="1">
        <f t="array" ref="B551">AND(分科號=E551,D551&gt;=分起日,D551&lt;=分訖日,IF(分專案="全部",TRUE,J551=分專案))</f>
        <v>0</v>
      </c>
      <c r="C551" s="45">
        <f t="shared" si="34"/>
        <v>0</v>
      </c>
      <c r="D551" s="44">
        <f t="shared" si="35"/>
        <v>0</v>
      </c>
      <c r="E551" s="217">
        <f t="shared" si="37"/>
        <v>0</v>
      </c>
      <c r="F551" s="284"/>
      <c r="G551" s="289"/>
      <c r="H551" s="304"/>
      <c r="I551" s="290"/>
      <c r="J551" s="304"/>
      <c r="K551" s="305"/>
      <c r="L551" s="50"/>
      <c r="M551" s="63"/>
    </row>
    <row r="552" spans="1:13">
      <c r="A552" s="44">
        <f t="shared" ca="1" si="36"/>
        <v>0</v>
      </c>
      <c r="B552" s="44" t="b" cm="1">
        <f t="array" ref="B552">AND(分科號=E552,D552&gt;=分起日,D552&lt;=分訖日,IF(分專案="全部",TRUE,J552=分專案))</f>
        <v>0</v>
      </c>
      <c r="C552" s="45">
        <f t="shared" si="34"/>
        <v>0</v>
      </c>
      <c r="D552" s="44">
        <f t="shared" si="35"/>
        <v>0</v>
      </c>
      <c r="E552" s="217">
        <f t="shared" si="37"/>
        <v>0</v>
      </c>
      <c r="F552" s="284"/>
      <c r="G552" s="289"/>
      <c r="H552" s="304"/>
      <c r="I552" s="290"/>
      <c r="J552" s="304"/>
      <c r="K552" s="305"/>
      <c r="L552" s="50"/>
      <c r="M552" s="63"/>
    </row>
    <row r="553" spans="1:13">
      <c r="A553" s="44">
        <f t="shared" ca="1" si="36"/>
        <v>0</v>
      </c>
      <c r="B553" s="44" t="b" cm="1">
        <f t="array" ref="B553">AND(分科號=E553,D553&gt;=分起日,D553&lt;=分訖日,IF(分專案="全部",TRUE,J553=分專案))</f>
        <v>0</v>
      </c>
      <c r="C553" s="45">
        <f t="shared" si="34"/>
        <v>0</v>
      </c>
      <c r="D553" s="44">
        <f t="shared" si="35"/>
        <v>0</v>
      </c>
      <c r="E553" s="217">
        <f t="shared" si="37"/>
        <v>0</v>
      </c>
      <c r="F553" s="284"/>
      <c r="G553" s="289"/>
      <c r="H553" s="304"/>
      <c r="I553" s="290"/>
      <c r="J553" s="304"/>
      <c r="K553" s="305"/>
      <c r="L553" s="50"/>
      <c r="M553" s="63"/>
    </row>
    <row r="554" spans="1:13">
      <c r="A554" s="44">
        <f t="shared" ca="1" si="36"/>
        <v>0</v>
      </c>
      <c r="B554" s="44" t="b" cm="1">
        <f t="array" ref="B554">AND(分科號=E554,D554&gt;=分起日,D554&lt;=分訖日,IF(分專案="全部",TRUE,J554=分專案))</f>
        <v>0</v>
      </c>
      <c r="C554" s="45">
        <f t="shared" si="34"/>
        <v>0</v>
      </c>
      <c r="D554" s="44">
        <f t="shared" si="35"/>
        <v>0</v>
      </c>
      <c r="E554" s="217">
        <f t="shared" si="37"/>
        <v>0</v>
      </c>
      <c r="F554" s="284"/>
      <c r="G554" s="289"/>
      <c r="H554" s="304"/>
      <c r="I554" s="290"/>
      <c r="J554" s="304"/>
      <c r="K554" s="305"/>
      <c r="L554" s="50"/>
      <c r="M554" s="63"/>
    </row>
    <row r="555" spans="1:13">
      <c r="A555" s="44">
        <f t="shared" ca="1" si="36"/>
        <v>0</v>
      </c>
      <c r="B555" s="44" t="b" cm="1">
        <f t="array" ref="B555">AND(分科號=E555,D555&gt;=分起日,D555&lt;=分訖日,IF(分專案="全部",TRUE,J555=分專案))</f>
        <v>0</v>
      </c>
      <c r="C555" s="45">
        <f t="shared" si="34"/>
        <v>0</v>
      </c>
      <c r="D555" s="44">
        <f t="shared" si="35"/>
        <v>0</v>
      </c>
      <c r="E555" s="217">
        <f t="shared" si="37"/>
        <v>0</v>
      </c>
      <c r="F555" s="284"/>
      <c r="G555" s="289"/>
      <c r="H555" s="304"/>
      <c r="I555" s="290"/>
      <c r="J555" s="304"/>
      <c r="K555" s="305"/>
      <c r="L555" s="50"/>
      <c r="M555" s="63"/>
    </row>
    <row r="556" spans="1:13">
      <c r="A556" s="44">
        <f t="shared" ca="1" si="36"/>
        <v>0</v>
      </c>
      <c r="B556" s="44" t="b" cm="1">
        <f t="array" ref="B556">AND(分科號=E556,D556&gt;=分起日,D556&lt;=分訖日,IF(分專案="全部",TRUE,J556=分專案))</f>
        <v>0</v>
      </c>
      <c r="C556" s="45">
        <f t="shared" si="34"/>
        <v>0</v>
      </c>
      <c r="D556" s="44">
        <f t="shared" si="35"/>
        <v>0</v>
      </c>
      <c r="E556" s="217">
        <f t="shared" si="37"/>
        <v>0</v>
      </c>
      <c r="F556" s="284"/>
      <c r="G556" s="289"/>
      <c r="H556" s="304"/>
      <c r="I556" s="290"/>
      <c r="J556" s="304"/>
      <c r="K556" s="305"/>
      <c r="L556" s="50"/>
      <c r="M556" s="63"/>
    </row>
    <row r="557" spans="1:13">
      <c r="A557" s="44">
        <f t="shared" ca="1" si="36"/>
        <v>0</v>
      </c>
      <c r="B557" s="44" t="b" cm="1">
        <f t="array" ref="B557">AND(分科號=E557,D557&gt;=分起日,D557&lt;=分訖日,IF(分專案="全部",TRUE,J557=分專案))</f>
        <v>0</v>
      </c>
      <c r="C557" s="45">
        <f t="shared" si="34"/>
        <v>0</v>
      </c>
      <c r="D557" s="44">
        <f t="shared" si="35"/>
        <v>0</v>
      </c>
      <c r="E557" s="217">
        <f t="shared" si="37"/>
        <v>0</v>
      </c>
      <c r="F557" s="284"/>
      <c r="G557" s="289"/>
      <c r="H557" s="304"/>
      <c r="I557" s="290"/>
      <c r="J557" s="304"/>
      <c r="K557" s="305"/>
      <c r="L557" s="50"/>
      <c r="M557" s="63"/>
    </row>
    <row r="558" spans="1:13">
      <c r="A558" s="44">
        <f t="shared" ca="1" si="36"/>
        <v>0</v>
      </c>
      <c r="B558" s="44" t="b" cm="1">
        <f t="array" ref="B558">AND(分科號=E558,D558&gt;=分起日,D558&lt;=分訖日,IF(分專案="全部",TRUE,J558=分專案))</f>
        <v>0</v>
      </c>
      <c r="C558" s="45">
        <f t="shared" si="34"/>
        <v>0</v>
      </c>
      <c r="D558" s="44">
        <f t="shared" si="35"/>
        <v>0</v>
      </c>
      <c r="E558" s="217">
        <f t="shared" si="37"/>
        <v>0</v>
      </c>
      <c r="F558" s="284"/>
      <c r="G558" s="289"/>
      <c r="H558" s="304"/>
      <c r="I558" s="290"/>
      <c r="J558" s="304"/>
      <c r="K558" s="305"/>
      <c r="L558" s="50"/>
      <c r="M558" s="63"/>
    </row>
    <row r="559" spans="1:13">
      <c r="A559" s="44">
        <f t="shared" ca="1" si="36"/>
        <v>0</v>
      </c>
      <c r="B559" s="44" t="b" cm="1">
        <f t="array" ref="B559">AND(分科號=E559,D559&gt;=分起日,D559&lt;=分訖日,IF(分專案="全部",TRUE,J559=分專案))</f>
        <v>0</v>
      </c>
      <c r="C559" s="45">
        <f t="shared" si="34"/>
        <v>0</v>
      </c>
      <c r="D559" s="44">
        <f t="shared" si="35"/>
        <v>0</v>
      </c>
      <c r="E559" s="217">
        <f t="shared" si="37"/>
        <v>0</v>
      </c>
      <c r="F559" s="284"/>
      <c r="G559" s="289"/>
      <c r="H559" s="304"/>
      <c r="I559" s="290"/>
      <c r="J559" s="304"/>
      <c r="K559" s="305"/>
      <c r="L559" s="50"/>
      <c r="M559" s="63"/>
    </row>
    <row r="560" spans="1:13">
      <c r="A560" s="44">
        <f t="shared" ca="1" si="36"/>
        <v>0</v>
      </c>
      <c r="B560" s="44" t="b" cm="1">
        <f t="array" ref="B560">AND(分科號=E560,D560&gt;=分起日,D560&lt;=分訖日,IF(分專案="全部",TRUE,J560=分專案))</f>
        <v>0</v>
      </c>
      <c r="C560" s="45">
        <f t="shared" si="34"/>
        <v>0</v>
      </c>
      <c r="D560" s="44">
        <f t="shared" si="35"/>
        <v>0</v>
      </c>
      <c r="E560" s="217">
        <f t="shared" si="37"/>
        <v>0</v>
      </c>
      <c r="F560" s="284"/>
      <c r="G560" s="289"/>
      <c r="H560" s="304"/>
      <c r="I560" s="290"/>
      <c r="J560" s="304"/>
      <c r="K560" s="305"/>
      <c r="L560" s="50"/>
      <c r="M560" s="63"/>
    </row>
    <row r="561" spans="1:13">
      <c r="A561" s="44">
        <f t="shared" ca="1" si="36"/>
        <v>0</v>
      </c>
      <c r="B561" s="44" t="b" cm="1">
        <f t="array" ref="B561">AND(分科號=E561,D561&gt;=分起日,D561&lt;=分訖日,IF(分專案="全部",TRUE,J561=分專案))</f>
        <v>0</v>
      </c>
      <c r="C561" s="45">
        <f t="shared" si="34"/>
        <v>0</v>
      </c>
      <c r="D561" s="44">
        <f t="shared" si="35"/>
        <v>0</v>
      </c>
      <c r="E561" s="217">
        <f t="shared" si="37"/>
        <v>0</v>
      </c>
      <c r="F561" s="284"/>
      <c r="G561" s="289"/>
      <c r="H561" s="304"/>
      <c r="I561" s="290"/>
      <c r="J561" s="304"/>
      <c r="K561" s="305"/>
      <c r="L561" s="50"/>
      <c r="M561" s="63"/>
    </row>
    <row r="562" spans="1:13">
      <c r="A562" s="44">
        <f t="shared" ca="1" si="36"/>
        <v>0</v>
      </c>
      <c r="B562" s="44" t="b" cm="1">
        <f t="array" ref="B562">AND(分科號=E562,D562&gt;=分起日,D562&lt;=分訖日,IF(分專案="全部",TRUE,J562=分專案))</f>
        <v>0</v>
      </c>
      <c r="C562" s="45">
        <f t="shared" si="34"/>
        <v>0</v>
      </c>
      <c r="D562" s="44">
        <f t="shared" si="35"/>
        <v>0</v>
      </c>
      <c r="E562" s="217">
        <f t="shared" si="37"/>
        <v>0</v>
      </c>
      <c r="F562" s="284"/>
      <c r="G562" s="289"/>
      <c r="H562" s="304"/>
      <c r="I562" s="290"/>
      <c r="J562" s="304"/>
      <c r="K562" s="305"/>
      <c r="L562" s="50"/>
      <c r="M562" s="63"/>
    </row>
    <row r="563" spans="1:13">
      <c r="A563" s="44">
        <f t="shared" ca="1" si="36"/>
        <v>0</v>
      </c>
      <c r="B563" s="44" t="b" cm="1">
        <f t="array" ref="B563">AND(分科號=E563,D563&gt;=分起日,D563&lt;=分訖日,IF(分專案="全部",TRUE,J563=分專案))</f>
        <v>0</v>
      </c>
      <c r="C563" s="45">
        <f t="shared" si="34"/>
        <v>0</v>
      </c>
      <c r="D563" s="44">
        <f t="shared" si="35"/>
        <v>0</v>
      </c>
      <c r="E563" s="217">
        <f t="shared" si="37"/>
        <v>0</v>
      </c>
      <c r="F563" s="284"/>
      <c r="G563" s="289"/>
      <c r="H563" s="304"/>
      <c r="I563" s="290"/>
      <c r="J563" s="304"/>
      <c r="K563" s="305"/>
      <c r="L563" s="50"/>
      <c r="M563" s="63"/>
    </row>
    <row r="564" spans="1:13">
      <c r="A564" s="44">
        <f t="shared" ca="1" si="36"/>
        <v>0</v>
      </c>
      <c r="B564" s="44" t="b" cm="1">
        <f t="array" ref="B564">AND(分科號=E564,D564&gt;=分起日,D564&lt;=分訖日,IF(分專案="全部",TRUE,J564=分專案))</f>
        <v>0</v>
      </c>
      <c r="C564" s="45">
        <f t="shared" si="34"/>
        <v>0</v>
      </c>
      <c r="D564" s="44">
        <f t="shared" si="35"/>
        <v>0</v>
      </c>
      <c r="E564" s="217">
        <f t="shared" si="37"/>
        <v>0</v>
      </c>
      <c r="F564" s="284"/>
      <c r="G564" s="289"/>
      <c r="H564" s="304"/>
      <c r="I564" s="290"/>
      <c r="J564" s="304"/>
      <c r="K564" s="305"/>
      <c r="L564" s="50"/>
      <c r="M564" s="63"/>
    </row>
    <row r="565" spans="1:13">
      <c r="A565" s="44">
        <f t="shared" ca="1" si="36"/>
        <v>0</v>
      </c>
      <c r="B565" s="44" t="b" cm="1">
        <f t="array" ref="B565">AND(分科號=E565,D565&gt;=分起日,D565&lt;=分訖日,IF(分專案="全部",TRUE,J565=分專案))</f>
        <v>0</v>
      </c>
      <c r="C565" s="45">
        <f t="shared" si="34"/>
        <v>0</v>
      </c>
      <c r="D565" s="44">
        <f t="shared" si="35"/>
        <v>0</v>
      </c>
      <c r="E565" s="217">
        <f t="shared" si="37"/>
        <v>0</v>
      </c>
      <c r="F565" s="284"/>
      <c r="G565" s="289"/>
      <c r="H565" s="304"/>
      <c r="I565" s="290"/>
      <c r="J565" s="304"/>
      <c r="K565" s="305"/>
      <c r="L565" s="50"/>
      <c r="M565" s="63"/>
    </row>
    <row r="566" spans="1:13">
      <c r="A566" s="44">
        <f t="shared" ca="1" si="36"/>
        <v>0</v>
      </c>
      <c r="B566" s="44" t="b" cm="1">
        <f t="array" ref="B566">AND(分科號=E566,D566&gt;=分起日,D566&lt;=分訖日,IF(分專案="全部",TRUE,J566=分專案))</f>
        <v>0</v>
      </c>
      <c r="C566" s="45">
        <f t="shared" si="34"/>
        <v>0</v>
      </c>
      <c r="D566" s="44">
        <f t="shared" si="35"/>
        <v>0</v>
      </c>
      <c r="E566" s="217">
        <f t="shared" si="37"/>
        <v>0</v>
      </c>
      <c r="F566" s="284"/>
      <c r="G566" s="289"/>
      <c r="H566" s="304"/>
      <c r="I566" s="290"/>
      <c r="J566" s="304"/>
      <c r="K566" s="305"/>
      <c r="L566" s="50"/>
      <c r="M566" s="63"/>
    </row>
    <row r="567" spans="1:13">
      <c r="A567" s="44">
        <f t="shared" ca="1" si="36"/>
        <v>0</v>
      </c>
      <c r="B567" s="44" t="b" cm="1">
        <f t="array" ref="B567">AND(分科號=E567,D567&gt;=分起日,D567&lt;=分訖日,IF(分專案="全部",TRUE,J567=分專案))</f>
        <v>0</v>
      </c>
      <c r="C567" s="45">
        <f t="shared" si="34"/>
        <v>0</v>
      </c>
      <c r="D567" s="44">
        <f t="shared" si="35"/>
        <v>0</v>
      </c>
      <c r="E567" s="217">
        <f t="shared" si="37"/>
        <v>0</v>
      </c>
      <c r="F567" s="284"/>
      <c r="G567" s="289"/>
      <c r="H567" s="304"/>
      <c r="I567" s="290"/>
      <c r="J567" s="304"/>
      <c r="K567" s="305"/>
      <c r="L567" s="50"/>
      <c r="M567" s="63"/>
    </row>
    <row r="568" spans="1:13">
      <c r="A568" s="44">
        <f t="shared" ca="1" si="36"/>
        <v>0</v>
      </c>
      <c r="B568" s="44" t="b" cm="1">
        <f t="array" ref="B568">AND(分科號=E568,D568&gt;=分起日,D568&lt;=分訖日,IF(分專案="全部",TRUE,J568=分專案))</f>
        <v>0</v>
      </c>
      <c r="C568" s="45">
        <f t="shared" si="34"/>
        <v>0</v>
      </c>
      <c r="D568" s="44">
        <f t="shared" si="35"/>
        <v>0</v>
      </c>
      <c r="E568" s="217">
        <f t="shared" si="37"/>
        <v>0</v>
      </c>
      <c r="F568" s="284"/>
      <c r="G568" s="289"/>
      <c r="H568" s="304"/>
      <c r="I568" s="290"/>
      <c r="J568" s="304"/>
      <c r="K568" s="305"/>
      <c r="L568" s="50"/>
      <c r="M568" s="63"/>
    </row>
    <row r="569" spans="1:13">
      <c r="A569" s="44">
        <f t="shared" ca="1" si="36"/>
        <v>0</v>
      </c>
      <c r="B569" s="44" t="b" cm="1">
        <f t="array" ref="B569">AND(分科號=E569,D569&gt;=分起日,D569&lt;=分訖日,IF(分專案="全部",TRUE,J569=分專案))</f>
        <v>0</v>
      </c>
      <c r="C569" s="45">
        <f t="shared" si="34"/>
        <v>0</v>
      </c>
      <c r="D569" s="44">
        <f t="shared" si="35"/>
        <v>0</v>
      </c>
      <c r="E569" s="217">
        <f t="shared" si="37"/>
        <v>0</v>
      </c>
      <c r="F569" s="284"/>
      <c r="G569" s="289"/>
      <c r="H569" s="304"/>
      <c r="I569" s="290"/>
      <c r="J569" s="304"/>
      <c r="K569" s="305"/>
      <c r="L569" s="50"/>
      <c r="M569" s="63"/>
    </row>
    <row r="570" spans="1:13">
      <c r="A570" s="44">
        <f t="shared" ca="1" si="36"/>
        <v>0</v>
      </c>
      <c r="B570" s="44" t="b" cm="1">
        <f t="array" ref="B570">AND(分科號=E570,D570&gt;=分起日,D570&lt;=分訖日,IF(分專案="全部",TRUE,J570=分專案))</f>
        <v>0</v>
      </c>
      <c r="C570" s="45">
        <f t="shared" si="34"/>
        <v>0</v>
      </c>
      <c r="D570" s="44">
        <f t="shared" si="35"/>
        <v>0</v>
      </c>
      <c r="E570" s="217">
        <f t="shared" si="37"/>
        <v>0</v>
      </c>
      <c r="F570" s="284"/>
      <c r="G570" s="289"/>
      <c r="H570" s="304"/>
      <c r="I570" s="290"/>
      <c r="J570" s="304"/>
      <c r="K570" s="305"/>
      <c r="L570" s="50"/>
      <c r="M570" s="63"/>
    </row>
    <row r="571" spans="1:13">
      <c r="A571" s="44">
        <f t="shared" ca="1" si="36"/>
        <v>0</v>
      </c>
      <c r="B571" s="44" t="b" cm="1">
        <f t="array" ref="B571">AND(分科號=E571,D571&gt;=分起日,D571&lt;=分訖日,IF(分專案="全部",TRUE,J571=分專案))</f>
        <v>0</v>
      </c>
      <c r="C571" s="45">
        <f t="shared" si="34"/>
        <v>0</v>
      </c>
      <c r="D571" s="44">
        <f t="shared" si="35"/>
        <v>0</v>
      </c>
      <c r="E571" s="217">
        <f t="shared" si="37"/>
        <v>0</v>
      </c>
      <c r="F571" s="284"/>
      <c r="G571" s="289"/>
      <c r="H571" s="304"/>
      <c r="I571" s="290"/>
      <c r="J571" s="304"/>
      <c r="K571" s="305"/>
      <c r="L571" s="50"/>
      <c r="M571" s="63"/>
    </row>
    <row r="572" spans="1:13">
      <c r="A572" s="44">
        <f t="shared" ca="1" si="36"/>
        <v>0</v>
      </c>
      <c r="B572" s="44" t="b" cm="1">
        <f t="array" ref="B572">AND(分科號=E572,D572&gt;=分起日,D572&lt;=分訖日,IF(分專案="全部",TRUE,J572=分專案))</f>
        <v>0</v>
      </c>
      <c r="C572" s="45">
        <f t="shared" si="34"/>
        <v>0</v>
      </c>
      <c r="D572" s="44">
        <f t="shared" si="35"/>
        <v>0</v>
      </c>
      <c r="E572" s="217">
        <f t="shared" si="37"/>
        <v>0</v>
      </c>
      <c r="F572" s="284"/>
      <c r="G572" s="289"/>
      <c r="H572" s="304"/>
      <c r="I572" s="290"/>
      <c r="J572" s="304"/>
      <c r="K572" s="305"/>
      <c r="L572" s="50"/>
      <c r="M572" s="63"/>
    </row>
    <row r="573" spans="1:13">
      <c r="A573" s="44">
        <f t="shared" ca="1" si="36"/>
        <v>0</v>
      </c>
      <c r="B573" s="44" t="b" cm="1">
        <f t="array" ref="B573">AND(分科號=E573,D573&gt;=分起日,D573&lt;=分訖日,IF(分專案="全部",TRUE,J573=分專案))</f>
        <v>0</v>
      </c>
      <c r="C573" s="45">
        <f t="shared" si="34"/>
        <v>0</v>
      </c>
      <c r="D573" s="44">
        <f t="shared" si="35"/>
        <v>0</v>
      </c>
      <c r="E573" s="217">
        <f t="shared" si="37"/>
        <v>0</v>
      </c>
      <c r="F573" s="284"/>
      <c r="G573" s="289"/>
      <c r="H573" s="304"/>
      <c r="I573" s="290"/>
      <c r="J573" s="304"/>
      <c r="K573" s="305"/>
      <c r="L573" s="50"/>
      <c r="M573" s="63"/>
    </row>
    <row r="574" spans="1:13">
      <c r="A574" s="44">
        <f t="shared" ca="1" si="36"/>
        <v>0</v>
      </c>
      <c r="B574" s="44" t="b" cm="1">
        <f t="array" ref="B574">AND(分科號=E574,D574&gt;=分起日,D574&lt;=分訖日,IF(分專案="全部",TRUE,J574=分專案))</f>
        <v>0</v>
      </c>
      <c r="C574" s="45">
        <f t="shared" si="34"/>
        <v>0</v>
      </c>
      <c r="D574" s="44">
        <f t="shared" si="35"/>
        <v>0</v>
      </c>
      <c r="E574" s="217">
        <f t="shared" si="37"/>
        <v>0</v>
      </c>
      <c r="F574" s="284"/>
      <c r="G574" s="289"/>
      <c r="H574" s="304"/>
      <c r="I574" s="290"/>
      <c r="J574" s="304"/>
      <c r="K574" s="305"/>
      <c r="L574" s="50"/>
      <c r="M574" s="63"/>
    </row>
    <row r="575" spans="1:13">
      <c r="A575" s="44">
        <f t="shared" ca="1" si="36"/>
        <v>0</v>
      </c>
      <c r="B575" s="44" t="b" cm="1">
        <f t="array" ref="B575">AND(分科號=E575,D575&gt;=分起日,D575&lt;=分訖日,IF(分專案="全部",TRUE,J575=分專案))</f>
        <v>0</v>
      </c>
      <c r="C575" s="45">
        <f t="shared" si="34"/>
        <v>0</v>
      </c>
      <c r="D575" s="44">
        <f t="shared" si="35"/>
        <v>0</v>
      </c>
      <c r="E575" s="217">
        <f t="shared" si="37"/>
        <v>0</v>
      </c>
      <c r="F575" s="284"/>
      <c r="G575" s="289"/>
      <c r="H575" s="304"/>
      <c r="I575" s="290"/>
      <c r="J575" s="304"/>
      <c r="K575" s="305"/>
      <c r="L575" s="50"/>
      <c r="M575" s="63"/>
    </row>
    <row r="576" spans="1:13">
      <c r="A576" s="44">
        <f t="shared" ca="1" si="36"/>
        <v>0</v>
      </c>
      <c r="B576" s="44" t="b" cm="1">
        <f t="array" ref="B576">AND(分科號=E576,D576&gt;=分起日,D576&lt;=分訖日,IF(分專案="全部",TRUE,J576=分專案))</f>
        <v>0</v>
      </c>
      <c r="C576" s="45">
        <f t="shared" si="34"/>
        <v>0</v>
      </c>
      <c r="D576" s="44">
        <f t="shared" si="35"/>
        <v>0</v>
      </c>
      <c r="E576" s="217">
        <f t="shared" si="37"/>
        <v>0</v>
      </c>
      <c r="F576" s="284"/>
      <c r="G576" s="289"/>
      <c r="H576" s="304"/>
      <c r="I576" s="290"/>
      <c r="J576" s="304"/>
      <c r="K576" s="305"/>
      <c r="L576" s="50"/>
      <c r="M576" s="63"/>
    </row>
    <row r="577" spans="1:13">
      <c r="A577" s="44">
        <f t="shared" ca="1" si="36"/>
        <v>0</v>
      </c>
      <c r="B577" s="44" t="b" cm="1">
        <f t="array" ref="B577">AND(分科號=E577,D577&gt;=分起日,D577&lt;=分訖日,IF(分專案="全部",TRUE,J577=分專案))</f>
        <v>0</v>
      </c>
      <c r="C577" s="45">
        <f t="shared" si="34"/>
        <v>0</v>
      </c>
      <c r="D577" s="44">
        <f t="shared" si="35"/>
        <v>0</v>
      </c>
      <c r="E577" s="217">
        <f t="shared" si="37"/>
        <v>0</v>
      </c>
      <c r="F577" s="284"/>
      <c r="G577" s="289"/>
      <c r="H577" s="304"/>
      <c r="I577" s="290"/>
      <c r="J577" s="304"/>
      <c r="K577" s="305"/>
      <c r="L577" s="50"/>
      <c r="M577" s="63"/>
    </row>
    <row r="578" spans="1:13">
      <c r="A578" s="44">
        <f t="shared" ca="1" si="36"/>
        <v>0</v>
      </c>
      <c r="B578" s="44" t="b" cm="1">
        <f t="array" ref="B578">AND(分科號=E578,D578&gt;=分起日,D578&lt;=分訖日,IF(分專案="全部",TRUE,J578=分專案))</f>
        <v>0</v>
      </c>
      <c r="C578" s="45">
        <f t="shared" si="34"/>
        <v>0</v>
      </c>
      <c r="D578" s="44">
        <f t="shared" si="35"/>
        <v>0</v>
      </c>
      <c r="E578" s="217">
        <f t="shared" si="37"/>
        <v>0</v>
      </c>
      <c r="F578" s="284"/>
      <c r="G578" s="289"/>
      <c r="H578" s="304"/>
      <c r="I578" s="290"/>
      <c r="J578" s="304"/>
      <c r="K578" s="305"/>
      <c r="L578" s="50"/>
      <c r="M578" s="63"/>
    </row>
    <row r="579" spans="1:13">
      <c r="A579" s="44">
        <f t="shared" ca="1" si="36"/>
        <v>0</v>
      </c>
      <c r="B579" s="44" t="b" cm="1">
        <f t="array" ref="B579">AND(分科號=E579,D579&gt;=分起日,D579&lt;=分訖日,IF(分專案="全部",TRUE,J579=分專案))</f>
        <v>0</v>
      </c>
      <c r="C579" s="45">
        <f t="shared" si="34"/>
        <v>0</v>
      </c>
      <c r="D579" s="44">
        <f t="shared" si="35"/>
        <v>0</v>
      </c>
      <c r="E579" s="217">
        <f t="shared" si="37"/>
        <v>0</v>
      </c>
      <c r="F579" s="284"/>
      <c r="G579" s="289"/>
      <c r="H579" s="304"/>
      <c r="I579" s="290"/>
      <c r="J579" s="304"/>
      <c r="K579" s="305"/>
      <c r="L579" s="50"/>
      <c r="M579" s="63"/>
    </row>
    <row r="580" spans="1:13">
      <c r="A580" s="44">
        <f t="shared" ca="1" si="36"/>
        <v>0</v>
      </c>
      <c r="B580" s="44" t="b" cm="1">
        <f t="array" ref="B580">AND(分科號=E580,D580&gt;=分起日,D580&lt;=分訖日,IF(分專案="全部",TRUE,J580=分專案))</f>
        <v>0</v>
      </c>
      <c r="C580" s="45">
        <f t="shared" si="34"/>
        <v>0</v>
      </c>
      <c r="D580" s="44">
        <f t="shared" si="35"/>
        <v>0</v>
      </c>
      <c r="E580" s="217">
        <f t="shared" si="37"/>
        <v>0</v>
      </c>
      <c r="F580" s="284"/>
      <c r="G580" s="289"/>
      <c r="H580" s="304"/>
      <c r="I580" s="290"/>
      <c r="J580" s="304"/>
      <c r="K580" s="305"/>
      <c r="L580" s="50"/>
      <c r="M580" s="63"/>
    </row>
    <row r="581" spans="1:13">
      <c r="A581" s="44">
        <f t="shared" ca="1" si="36"/>
        <v>0</v>
      </c>
      <c r="B581" s="44" t="b" cm="1">
        <f t="array" ref="B581">AND(分科號=E581,D581&gt;=分起日,D581&lt;=分訖日,IF(分專案="全部",TRUE,J581=分專案))</f>
        <v>0</v>
      </c>
      <c r="C581" s="45">
        <f t="shared" si="34"/>
        <v>0</v>
      </c>
      <c r="D581" s="44">
        <f t="shared" si="35"/>
        <v>0</v>
      </c>
      <c r="E581" s="217">
        <f t="shared" si="37"/>
        <v>0</v>
      </c>
      <c r="F581" s="284"/>
      <c r="G581" s="289"/>
      <c r="H581" s="304"/>
      <c r="I581" s="290"/>
      <c r="J581" s="304"/>
      <c r="K581" s="305"/>
      <c r="L581" s="50"/>
      <c r="M581" s="63"/>
    </row>
    <row r="582" spans="1:13">
      <c r="A582" s="44">
        <f t="shared" ca="1" si="36"/>
        <v>0</v>
      </c>
      <c r="B582" s="44" t="b" cm="1">
        <f t="array" ref="B582">AND(分科號=E582,D582&gt;=分起日,D582&lt;=分訖日,IF(分專案="全部",TRUE,J582=分專案))</f>
        <v>0</v>
      </c>
      <c r="C582" s="45">
        <f t="shared" si="34"/>
        <v>0</v>
      </c>
      <c r="D582" s="44">
        <f t="shared" si="35"/>
        <v>0</v>
      </c>
      <c r="E582" s="217">
        <f t="shared" si="37"/>
        <v>0</v>
      </c>
      <c r="F582" s="284"/>
      <c r="G582" s="289"/>
      <c r="H582" s="304"/>
      <c r="I582" s="290"/>
      <c r="J582" s="304"/>
      <c r="K582" s="305"/>
      <c r="L582" s="50"/>
      <c r="M582" s="63"/>
    </row>
    <row r="583" spans="1:13">
      <c r="A583" s="44">
        <f t="shared" ca="1" si="36"/>
        <v>0</v>
      </c>
      <c r="B583" s="44" t="b" cm="1">
        <f t="array" ref="B583">AND(分科號=E583,D583&gt;=分起日,D583&lt;=分訖日,IF(分專案="全部",TRUE,J583=分專案))</f>
        <v>0</v>
      </c>
      <c r="C583" s="45">
        <f t="shared" ref="C583:C646" si="38">IF(F583&lt;&gt;"",F583,IF(E583&lt;&gt;0,INDEX(C:C,ROW()-1),0))</f>
        <v>0</v>
      </c>
      <c r="D583" s="44">
        <f t="shared" ref="D583:D646" si="39">IF(G583&lt;&gt;"",G583,IF(E583&lt;&gt;0,INDEX(D:D,ROW()-1),0))</f>
        <v>0</v>
      </c>
      <c r="E583" s="217">
        <f t="shared" si="37"/>
        <v>0</v>
      </c>
      <c r="F583" s="284"/>
      <c r="G583" s="289"/>
      <c r="H583" s="304"/>
      <c r="I583" s="290"/>
      <c r="J583" s="304"/>
      <c r="K583" s="305"/>
      <c r="L583" s="50"/>
      <c r="M583" s="63"/>
    </row>
    <row r="584" spans="1:13">
      <c r="A584" s="44">
        <f t="shared" ca="1" si="36"/>
        <v>0</v>
      </c>
      <c r="B584" s="44" t="b" cm="1">
        <f t="array" ref="B584">AND(分科號=E584,D584&gt;=分起日,D584&lt;=分訖日,IF(分專案="全部",TRUE,J584=分專案))</f>
        <v>0</v>
      </c>
      <c r="C584" s="45">
        <f t="shared" si="38"/>
        <v>0</v>
      </c>
      <c r="D584" s="44">
        <f t="shared" si="39"/>
        <v>0</v>
      </c>
      <c r="E584" s="217">
        <f t="shared" si="37"/>
        <v>0</v>
      </c>
      <c r="F584" s="284"/>
      <c r="G584" s="289"/>
      <c r="H584" s="304"/>
      <c r="I584" s="290"/>
      <c r="J584" s="304"/>
      <c r="K584" s="305"/>
      <c r="L584" s="50"/>
      <c r="M584" s="63"/>
    </row>
    <row r="585" spans="1:13">
      <c r="A585" s="44">
        <f t="shared" ref="A585:A648" ca="1" si="40">IF(B585,COUNTIF(OFFSET(B585,ROW()*-1+6,,ROW()-5),TRUE),0)</f>
        <v>0</v>
      </c>
      <c r="B585" s="44" t="b" cm="1">
        <f t="array" ref="B585">AND(分科號=E585,D585&gt;=分起日,D585&lt;=分訖日,IF(分專案="全部",TRUE,J585=分專案))</f>
        <v>0</v>
      </c>
      <c r="C585" s="45">
        <f t="shared" si="38"/>
        <v>0</v>
      </c>
      <c r="D585" s="44">
        <f t="shared" si="39"/>
        <v>0</v>
      </c>
      <c r="E585" s="217">
        <f t="shared" si="37"/>
        <v>0</v>
      </c>
      <c r="F585" s="284"/>
      <c r="G585" s="289"/>
      <c r="H585" s="304"/>
      <c r="I585" s="290"/>
      <c r="J585" s="304"/>
      <c r="K585" s="305"/>
      <c r="L585" s="50"/>
      <c r="M585" s="63"/>
    </row>
    <row r="586" spans="1:13">
      <c r="A586" s="44">
        <f t="shared" ca="1" si="40"/>
        <v>0</v>
      </c>
      <c r="B586" s="44" t="b" cm="1">
        <f t="array" ref="B586">AND(分科號=E586,D586&gt;=分起日,D586&lt;=分訖日,IF(分專案="全部",TRUE,J586=分專案))</f>
        <v>0</v>
      </c>
      <c r="C586" s="45">
        <f t="shared" si="38"/>
        <v>0</v>
      </c>
      <c r="D586" s="44">
        <f t="shared" si="39"/>
        <v>0</v>
      </c>
      <c r="E586" s="217">
        <f t="shared" ref="E586:E649" si="41">IF(I586&lt;&gt;"",VALUE(TRIM(LEFT(I586,6))),0)</f>
        <v>0</v>
      </c>
      <c r="F586" s="284"/>
      <c r="G586" s="289"/>
      <c r="H586" s="304"/>
      <c r="I586" s="290"/>
      <c r="J586" s="304"/>
      <c r="K586" s="305"/>
      <c r="L586" s="50"/>
      <c r="M586" s="63"/>
    </row>
    <row r="587" spans="1:13">
      <c r="A587" s="44">
        <f t="shared" ca="1" si="40"/>
        <v>0</v>
      </c>
      <c r="B587" s="44" t="b" cm="1">
        <f t="array" ref="B587">AND(分科號=E587,D587&gt;=分起日,D587&lt;=分訖日,IF(分專案="全部",TRUE,J587=分專案))</f>
        <v>0</v>
      </c>
      <c r="C587" s="45">
        <f t="shared" si="38"/>
        <v>0</v>
      </c>
      <c r="D587" s="44">
        <f t="shared" si="39"/>
        <v>0</v>
      </c>
      <c r="E587" s="217">
        <f t="shared" si="41"/>
        <v>0</v>
      </c>
      <c r="F587" s="284"/>
      <c r="G587" s="289"/>
      <c r="H587" s="304"/>
      <c r="I587" s="290"/>
      <c r="J587" s="304"/>
      <c r="K587" s="305"/>
      <c r="L587" s="50"/>
      <c r="M587" s="63"/>
    </row>
    <row r="588" spans="1:13">
      <c r="A588" s="44">
        <f t="shared" ca="1" si="40"/>
        <v>0</v>
      </c>
      <c r="B588" s="44" t="b" cm="1">
        <f t="array" ref="B588">AND(分科號=E588,D588&gt;=分起日,D588&lt;=分訖日,IF(分專案="全部",TRUE,J588=分專案))</f>
        <v>0</v>
      </c>
      <c r="C588" s="45">
        <f t="shared" si="38"/>
        <v>0</v>
      </c>
      <c r="D588" s="44">
        <f t="shared" si="39"/>
        <v>0</v>
      </c>
      <c r="E588" s="217">
        <f t="shared" si="41"/>
        <v>0</v>
      </c>
      <c r="F588" s="284"/>
      <c r="G588" s="289"/>
      <c r="H588" s="304"/>
      <c r="I588" s="290"/>
      <c r="J588" s="304"/>
      <c r="K588" s="305"/>
      <c r="L588" s="50"/>
      <c r="M588" s="63"/>
    </row>
    <row r="589" spans="1:13">
      <c r="A589" s="44">
        <f t="shared" ca="1" si="40"/>
        <v>0</v>
      </c>
      <c r="B589" s="44" t="b" cm="1">
        <f t="array" ref="B589">AND(分科號=E589,D589&gt;=分起日,D589&lt;=分訖日,IF(分專案="全部",TRUE,J589=分專案))</f>
        <v>0</v>
      </c>
      <c r="C589" s="45">
        <f t="shared" si="38"/>
        <v>0</v>
      </c>
      <c r="D589" s="44">
        <f t="shared" si="39"/>
        <v>0</v>
      </c>
      <c r="E589" s="217">
        <f t="shared" si="41"/>
        <v>0</v>
      </c>
      <c r="F589" s="284"/>
      <c r="G589" s="289"/>
      <c r="H589" s="304"/>
      <c r="I589" s="290"/>
      <c r="J589" s="304"/>
      <c r="K589" s="305"/>
      <c r="L589" s="50"/>
      <c r="M589" s="63"/>
    </row>
    <row r="590" spans="1:13">
      <c r="A590" s="44">
        <f t="shared" ca="1" si="40"/>
        <v>0</v>
      </c>
      <c r="B590" s="44" t="b" cm="1">
        <f t="array" ref="B590">AND(分科號=E590,D590&gt;=分起日,D590&lt;=分訖日,IF(分專案="全部",TRUE,J590=分專案))</f>
        <v>0</v>
      </c>
      <c r="C590" s="45">
        <f t="shared" si="38"/>
        <v>0</v>
      </c>
      <c r="D590" s="44">
        <f t="shared" si="39"/>
        <v>0</v>
      </c>
      <c r="E590" s="217">
        <f t="shared" si="41"/>
        <v>0</v>
      </c>
      <c r="F590" s="284"/>
      <c r="G590" s="289"/>
      <c r="H590" s="304"/>
      <c r="I590" s="290"/>
      <c r="J590" s="304"/>
      <c r="K590" s="305"/>
      <c r="L590" s="50"/>
      <c r="M590" s="63"/>
    </row>
    <row r="591" spans="1:13">
      <c r="A591" s="44">
        <f t="shared" ca="1" si="40"/>
        <v>0</v>
      </c>
      <c r="B591" s="44" t="b" cm="1">
        <f t="array" ref="B591">AND(分科號=E591,D591&gt;=分起日,D591&lt;=分訖日,IF(分專案="全部",TRUE,J591=分專案))</f>
        <v>0</v>
      </c>
      <c r="C591" s="45">
        <f t="shared" si="38"/>
        <v>0</v>
      </c>
      <c r="D591" s="44">
        <f t="shared" si="39"/>
        <v>0</v>
      </c>
      <c r="E591" s="217">
        <f t="shared" si="41"/>
        <v>0</v>
      </c>
      <c r="F591" s="284"/>
      <c r="G591" s="289"/>
      <c r="H591" s="304"/>
      <c r="I591" s="290"/>
      <c r="J591" s="304"/>
      <c r="K591" s="305"/>
      <c r="L591" s="50"/>
      <c r="M591" s="63"/>
    </row>
    <row r="592" spans="1:13">
      <c r="A592" s="44">
        <f t="shared" ca="1" si="40"/>
        <v>0</v>
      </c>
      <c r="B592" s="44" t="b" cm="1">
        <f t="array" ref="B592">AND(分科號=E592,D592&gt;=分起日,D592&lt;=分訖日,IF(分專案="全部",TRUE,J592=分專案))</f>
        <v>0</v>
      </c>
      <c r="C592" s="45">
        <f t="shared" si="38"/>
        <v>0</v>
      </c>
      <c r="D592" s="44">
        <f t="shared" si="39"/>
        <v>0</v>
      </c>
      <c r="E592" s="217">
        <f t="shared" si="41"/>
        <v>0</v>
      </c>
      <c r="F592" s="284"/>
      <c r="G592" s="289"/>
      <c r="H592" s="304"/>
      <c r="I592" s="290"/>
      <c r="J592" s="304"/>
      <c r="K592" s="305"/>
      <c r="L592" s="50"/>
      <c r="M592" s="63"/>
    </row>
    <row r="593" spans="1:13">
      <c r="A593" s="44">
        <f t="shared" ca="1" si="40"/>
        <v>0</v>
      </c>
      <c r="B593" s="44" t="b" cm="1">
        <f t="array" ref="B593">AND(分科號=E593,D593&gt;=分起日,D593&lt;=分訖日,IF(分專案="全部",TRUE,J593=分專案))</f>
        <v>0</v>
      </c>
      <c r="C593" s="45">
        <f t="shared" si="38"/>
        <v>0</v>
      </c>
      <c r="D593" s="44">
        <f t="shared" si="39"/>
        <v>0</v>
      </c>
      <c r="E593" s="217">
        <f t="shared" si="41"/>
        <v>0</v>
      </c>
      <c r="F593" s="284"/>
      <c r="G593" s="289"/>
      <c r="H593" s="304"/>
      <c r="I593" s="290"/>
      <c r="J593" s="304"/>
      <c r="K593" s="305"/>
      <c r="L593" s="50"/>
      <c r="M593" s="63"/>
    </row>
    <row r="594" spans="1:13">
      <c r="A594" s="44">
        <f t="shared" ca="1" si="40"/>
        <v>0</v>
      </c>
      <c r="B594" s="44" t="b" cm="1">
        <f t="array" ref="B594">AND(分科號=E594,D594&gt;=分起日,D594&lt;=分訖日,IF(分專案="全部",TRUE,J594=分專案))</f>
        <v>0</v>
      </c>
      <c r="C594" s="45">
        <f t="shared" si="38"/>
        <v>0</v>
      </c>
      <c r="D594" s="44">
        <f t="shared" si="39"/>
        <v>0</v>
      </c>
      <c r="E594" s="217">
        <f t="shared" si="41"/>
        <v>0</v>
      </c>
      <c r="F594" s="284"/>
      <c r="G594" s="289"/>
      <c r="H594" s="304"/>
      <c r="I594" s="290"/>
      <c r="J594" s="304"/>
      <c r="K594" s="305"/>
      <c r="L594" s="50"/>
      <c r="M594" s="63"/>
    </row>
    <row r="595" spans="1:13">
      <c r="A595" s="44">
        <f t="shared" ca="1" si="40"/>
        <v>0</v>
      </c>
      <c r="B595" s="44" t="b" cm="1">
        <f t="array" ref="B595">AND(分科號=E595,D595&gt;=分起日,D595&lt;=分訖日,IF(分專案="全部",TRUE,J595=分專案))</f>
        <v>0</v>
      </c>
      <c r="C595" s="45">
        <f t="shared" si="38"/>
        <v>0</v>
      </c>
      <c r="D595" s="44">
        <f t="shared" si="39"/>
        <v>0</v>
      </c>
      <c r="E595" s="217">
        <f t="shared" si="41"/>
        <v>0</v>
      </c>
      <c r="F595" s="284"/>
      <c r="G595" s="289"/>
      <c r="H595" s="304"/>
      <c r="I595" s="290"/>
      <c r="J595" s="304"/>
      <c r="K595" s="305"/>
      <c r="L595" s="50"/>
      <c r="M595" s="63"/>
    </row>
    <row r="596" spans="1:13">
      <c r="A596" s="44">
        <f t="shared" ca="1" si="40"/>
        <v>0</v>
      </c>
      <c r="B596" s="44" t="b" cm="1">
        <f t="array" ref="B596">AND(分科號=E596,D596&gt;=分起日,D596&lt;=分訖日,IF(分專案="全部",TRUE,J596=分專案))</f>
        <v>0</v>
      </c>
      <c r="C596" s="45">
        <f t="shared" si="38"/>
        <v>0</v>
      </c>
      <c r="D596" s="44">
        <f t="shared" si="39"/>
        <v>0</v>
      </c>
      <c r="E596" s="217">
        <f t="shared" si="41"/>
        <v>0</v>
      </c>
      <c r="F596" s="284"/>
      <c r="G596" s="289"/>
      <c r="H596" s="304"/>
      <c r="I596" s="290"/>
      <c r="J596" s="304"/>
      <c r="K596" s="305"/>
      <c r="L596" s="50"/>
      <c r="M596" s="63"/>
    </row>
    <row r="597" spans="1:13">
      <c r="A597" s="44">
        <f t="shared" ca="1" si="40"/>
        <v>0</v>
      </c>
      <c r="B597" s="44" t="b" cm="1">
        <f t="array" ref="B597">AND(分科號=E597,D597&gt;=分起日,D597&lt;=分訖日,IF(分專案="全部",TRUE,J597=分專案))</f>
        <v>0</v>
      </c>
      <c r="C597" s="45">
        <f t="shared" si="38"/>
        <v>0</v>
      </c>
      <c r="D597" s="44">
        <f t="shared" si="39"/>
        <v>0</v>
      </c>
      <c r="E597" s="217">
        <f t="shared" si="41"/>
        <v>0</v>
      </c>
      <c r="F597" s="284"/>
      <c r="G597" s="289"/>
      <c r="H597" s="304"/>
      <c r="I597" s="290"/>
      <c r="J597" s="304"/>
      <c r="K597" s="305"/>
      <c r="L597" s="50"/>
      <c r="M597" s="63"/>
    </row>
    <row r="598" spans="1:13">
      <c r="A598" s="44">
        <f t="shared" ca="1" si="40"/>
        <v>0</v>
      </c>
      <c r="B598" s="44" t="b" cm="1">
        <f t="array" ref="B598">AND(分科號=E598,D598&gt;=分起日,D598&lt;=分訖日,IF(分專案="全部",TRUE,J598=分專案))</f>
        <v>0</v>
      </c>
      <c r="C598" s="45">
        <f t="shared" si="38"/>
        <v>0</v>
      </c>
      <c r="D598" s="44">
        <f t="shared" si="39"/>
        <v>0</v>
      </c>
      <c r="E598" s="217">
        <f t="shared" si="41"/>
        <v>0</v>
      </c>
      <c r="F598" s="284"/>
      <c r="G598" s="289"/>
      <c r="H598" s="304"/>
      <c r="I598" s="290"/>
      <c r="J598" s="304"/>
      <c r="K598" s="305"/>
      <c r="L598" s="50"/>
      <c r="M598" s="63"/>
    </row>
    <row r="599" spans="1:13">
      <c r="A599" s="44">
        <f t="shared" ca="1" si="40"/>
        <v>0</v>
      </c>
      <c r="B599" s="44" t="b" cm="1">
        <f t="array" ref="B599">AND(分科號=E599,D599&gt;=分起日,D599&lt;=分訖日,IF(分專案="全部",TRUE,J599=分專案))</f>
        <v>0</v>
      </c>
      <c r="C599" s="45">
        <f t="shared" si="38"/>
        <v>0</v>
      </c>
      <c r="D599" s="44">
        <f t="shared" si="39"/>
        <v>0</v>
      </c>
      <c r="E599" s="217">
        <f t="shared" si="41"/>
        <v>0</v>
      </c>
      <c r="F599" s="284"/>
      <c r="G599" s="289"/>
      <c r="H599" s="304"/>
      <c r="I599" s="290"/>
      <c r="J599" s="304"/>
      <c r="K599" s="305"/>
      <c r="L599" s="50"/>
      <c r="M599" s="63"/>
    </row>
    <row r="600" spans="1:13">
      <c r="A600" s="44">
        <f t="shared" ca="1" si="40"/>
        <v>0</v>
      </c>
      <c r="B600" s="44" t="b" cm="1">
        <f t="array" ref="B600">AND(分科號=E600,D600&gt;=分起日,D600&lt;=分訖日,IF(分專案="全部",TRUE,J600=分專案))</f>
        <v>0</v>
      </c>
      <c r="C600" s="45">
        <f t="shared" si="38"/>
        <v>0</v>
      </c>
      <c r="D600" s="44">
        <f t="shared" si="39"/>
        <v>0</v>
      </c>
      <c r="E600" s="217">
        <f t="shared" si="41"/>
        <v>0</v>
      </c>
      <c r="F600" s="284"/>
      <c r="G600" s="289"/>
      <c r="H600" s="304"/>
      <c r="I600" s="290"/>
      <c r="J600" s="304"/>
      <c r="K600" s="305"/>
      <c r="L600" s="50"/>
      <c r="M600" s="63"/>
    </row>
    <row r="601" spans="1:13">
      <c r="A601" s="44">
        <f t="shared" ca="1" si="40"/>
        <v>0</v>
      </c>
      <c r="B601" s="44" t="b" cm="1">
        <f t="array" ref="B601">AND(分科號=E601,D601&gt;=分起日,D601&lt;=分訖日,IF(分專案="全部",TRUE,J601=分專案))</f>
        <v>0</v>
      </c>
      <c r="C601" s="45">
        <f t="shared" si="38"/>
        <v>0</v>
      </c>
      <c r="D601" s="44">
        <f t="shared" si="39"/>
        <v>0</v>
      </c>
      <c r="E601" s="217">
        <f t="shared" si="41"/>
        <v>0</v>
      </c>
      <c r="F601" s="284"/>
      <c r="G601" s="289"/>
      <c r="H601" s="304"/>
      <c r="I601" s="290"/>
      <c r="J601" s="304"/>
      <c r="K601" s="305"/>
      <c r="L601" s="50"/>
      <c r="M601" s="63"/>
    </row>
    <row r="602" spans="1:13">
      <c r="A602" s="44">
        <f t="shared" ca="1" si="40"/>
        <v>0</v>
      </c>
      <c r="B602" s="44" t="b" cm="1">
        <f t="array" ref="B602">AND(分科號=E602,D602&gt;=分起日,D602&lt;=分訖日,IF(分專案="全部",TRUE,J602=分專案))</f>
        <v>0</v>
      </c>
      <c r="C602" s="45">
        <f t="shared" si="38"/>
        <v>0</v>
      </c>
      <c r="D602" s="44">
        <f t="shared" si="39"/>
        <v>0</v>
      </c>
      <c r="E602" s="217">
        <f t="shared" si="41"/>
        <v>0</v>
      </c>
      <c r="F602" s="284"/>
      <c r="G602" s="289"/>
      <c r="H602" s="304"/>
      <c r="I602" s="290"/>
      <c r="J602" s="304"/>
      <c r="K602" s="305"/>
      <c r="L602" s="50"/>
      <c r="M602" s="63"/>
    </row>
    <row r="603" spans="1:13">
      <c r="A603" s="44">
        <f t="shared" ca="1" si="40"/>
        <v>0</v>
      </c>
      <c r="B603" s="44" t="b" cm="1">
        <f t="array" ref="B603">AND(分科號=E603,D603&gt;=分起日,D603&lt;=分訖日,IF(分專案="全部",TRUE,J603=分專案))</f>
        <v>0</v>
      </c>
      <c r="C603" s="45">
        <f t="shared" si="38"/>
        <v>0</v>
      </c>
      <c r="D603" s="44">
        <f t="shared" si="39"/>
        <v>0</v>
      </c>
      <c r="E603" s="217">
        <f t="shared" si="41"/>
        <v>0</v>
      </c>
      <c r="F603" s="284"/>
      <c r="G603" s="289"/>
      <c r="H603" s="304"/>
      <c r="I603" s="290"/>
      <c r="J603" s="304"/>
      <c r="K603" s="305"/>
      <c r="L603" s="50"/>
      <c r="M603" s="63"/>
    </row>
    <row r="604" spans="1:13">
      <c r="A604" s="44">
        <f t="shared" ca="1" si="40"/>
        <v>0</v>
      </c>
      <c r="B604" s="44" t="b" cm="1">
        <f t="array" ref="B604">AND(分科號=E604,D604&gt;=分起日,D604&lt;=分訖日,IF(分專案="全部",TRUE,J604=分專案))</f>
        <v>0</v>
      </c>
      <c r="C604" s="45">
        <f t="shared" si="38"/>
        <v>0</v>
      </c>
      <c r="D604" s="44">
        <f t="shared" si="39"/>
        <v>0</v>
      </c>
      <c r="E604" s="217">
        <f t="shared" si="41"/>
        <v>0</v>
      </c>
      <c r="F604" s="284"/>
      <c r="G604" s="289"/>
      <c r="H604" s="304"/>
      <c r="I604" s="290"/>
      <c r="J604" s="304"/>
      <c r="K604" s="305"/>
      <c r="L604" s="50"/>
      <c r="M604" s="63"/>
    </row>
    <row r="605" spans="1:13">
      <c r="A605" s="44">
        <f t="shared" ca="1" si="40"/>
        <v>0</v>
      </c>
      <c r="B605" s="44" t="b" cm="1">
        <f t="array" ref="B605">AND(分科號=E605,D605&gt;=分起日,D605&lt;=分訖日,IF(分專案="全部",TRUE,J605=分專案))</f>
        <v>0</v>
      </c>
      <c r="C605" s="45">
        <f t="shared" si="38"/>
        <v>0</v>
      </c>
      <c r="D605" s="44">
        <f t="shared" si="39"/>
        <v>0</v>
      </c>
      <c r="E605" s="217">
        <f t="shared" si="41"/>
        <v>0</v>
      </c>
      <c r="F605" s="284"/>
      <c r="G605" s="289"/>
      <c r="H605" s="304"/>
      <c r="I605" s="290"/>
      <c r="J605" s="304"/>
      <c r="K605" s="305"/>
      <c r="L605" s="50"/>
      <c r="M605" s="63"/>
    </row>
    <row r="606" spans="1:13">
      <c r="A606" s="44">
        <f t="shared" ca="1" si="40"/>
        <v>0</v>
      </c>
      <c r="B606" s="44" t="b" cm="1">
        <f t="array" ref="B606">AND(分科號=E606,D606&gt;=分起日,D606&lt;=分訖日,IF(分專案="全部",TRUE,J606=分專案))</f>
        <v>0</v>
      </c>
      <c r="C606" s="45">
        <f t="shared" si="38"/>
        <v>0</v>
      </c>
      <c r="D606" s="44">
        <f t="shared" si="39"/>
        <v>0</v>
      </c>
      <c r="E606" s="217">
        <f t="shared" si="41"/>
        <v>0</v>
      </c>
      <c r="F606" s="284"/>
      <c r="G606" s="289"/>
      <c r="H606" s="304"/>
      <c r="I606" s="290"/>
      <c r="J606" s="304"/>
      <c r="K606" s="305"/>
      <c r="L606" s="50"/>
      <c r="M606" s="63"/>
    </row>
    <row r="607" spans="1:13">
      <c r="A607" s="44">
        <f t="shared" ca="1" si="40"/>
        <v>0</v>
      </c>
      <c r="B607" s="44" t="b" cm="1">
        <f t="array" ref="B607">AND(分科號=E607,D607&gt;=分起日,D607&lt;=分訖日,IF(分專案="全部",TRUE,J607=分專案))</f>
        <v>0</v>
      </c>
      <c r="C607" s="45">
        <f t="shared" si="38"/>
        <v>0</v>
      </c>
      <c r="D607" s="44">
        <f t="shared" si="39"/>
        <v>0</v>
      </c>
      <c r="E607" s="217">
        <f t="shared" si="41"/>
        <v>0</v>
      </c>
      <c r="F607" s="284"/>
      <c r="G607" s="289"/>
      <c r="H607" s="304"/>
      <c r="I607" s="290"/>
      <c r="J607" s="304"/>
      <c r="K607" s="305"/>
      <c r="L607" s="50"/>
      <c r="M607" s="63"/>
    </row>
    <row r="608" spans="1:13">
      <c r="A608" s="44">
        <f t="shared" ca="1" si="40"/>
        <v>0</v>
      </c>
      <c r="B608" s="44" t="b" cm="1">
        <f t="array" ref="B608">AND(分科號=E608,D608&gt;=分起日,D608&lt;=分訖日,IF(分專案="全部",TRUE,J608=分專案))</f>
        <v>0</v>
      </c>
      <c r="C608" s="45">
        <f t="shared" si="38"/>
        <v>0</v>
      </c>
      <c r="D608" s="44">
        <f t="shared" si="39"/>
        <v>0</v>
      </c>
      <c r="E608" s="217">
        <f t="shared" si="41"/>
        <v>0</v>
      </c>
      <c r="F608" s="284"/>
      <c r="G608" s="289"/>
      <c r="H608" s="304"/>
      <c r="I608" s="290"/>
      <c r="J608" s="304"/>
      <c r="K608" s="305"/>
      <c r="L608" s="50"/>
      <c r="M608" s="63"/>
    </row>
    <row r="609" spans="1:13">
      <c r="A609" s="44">
        <f t="shared" ca="1" si="40"/>
        <v>0</v>
      </c>
      <c r="B609" s="44" t="b" cm="1">
        <f t="array" ref="B609">AND(分科號=E609,D609&gt;=分起日,D609&lt;=分訖日,IF(分專案="全部",TRUE,J609=分專案))</f>
        <v>0</v>
      </c>
      <c r="C609" s="45">
        <f t="shared" si="38"/>
        <v>0</v>
      </c>
      <c r="D609" s="44">
        <f t="shared" si="39"/>
        <v>0</v>
      </c>
      <c r="E609" s="217">
        <f t="shared" si="41"/>
        <v>0</v>
      </c>
      <c r="F609" s="284"/>
      <c r="G609" s="289"/>
      <c r="H609" s="304"/>
      <c r="I609" s="290"/>
      <c r="J609" s="304"/>
      <c r="K609" s="305"/>
      <c r="L609" s="50"/>
      <c r="M609" s="63"/>
    </row>
    <row r="610" spans="1:13">
      <c r="A610" s="44">
        <f t="shared" ca="1" si="40"/>
        <v>0</v>
      </c>
      <c r="B610" s="44" t="b" cm="1">
        <f t="array" ref="B610">AND(分科號=E610,D610&gt;=分起日,D610&lt;=分訖日,IF(分專案="全部",TRUE,J610=分專案))</f>
        <v>0</v>
      </c>
      <c r="C610" s="45">
        <f t="shared" si="38"/>
        <v>0</v>
      </c>
      <c r="D610" s="44">
        <f t="shared" si="39"/>
        <v>0</v>
      </c>
      <c r="E610" s="217">
        <f t="shared" si="41"/>
        <v>0</v>
      </c>
      <c r="F610" s="284"/>
      <c r="G610" s="289"/>
      <c r="H610" s="304"/>
      <c r="I610" s="290"/>
      <c r="J610" s="304"/>
      <c r="K610" s="305"/>
      <c r="L610" s="50"/>
      <c r="M610" s="63"/>
    </row>
    <row r="611" spans="1:13">
      <c r="A611" s="44">
        <f t="shared" ca="1" si="40"/>
        <v>0</v>
      </c>
      <c r="B611" s="44" t="b" cm="1">
        <f t="array" ref="B611">AND(分科號=E611,D611&gt;=分起日,D611&lt;=分訖日,IF(分專案="全部",TRUE,J611=分專案))</f>
        <v>0</v>
      </c>
      <c r="C611" s="45">
        <f t="shared" si="38"/>
        <v>0</v>
      </c>
      <c r="D611" s="44">
        <f t="shared" si="39"/>
        <v>0</v>
      </c>
      <c r="E611" s="217">
        <f t="shared" si="41"/>
        <v>0</v>
      </c>
      <c r="F611" s="284"/>
      <c r="G611" s="289"/>
      <c r="H611" s="304"/>
      <c r="I611" s="290"/>
      <c r="J611" s="304"/>
      <c r="K611" s="305"/>
      <c r="L611" s="50"/>
      <c r="M611" s="63"/>
    </row>
    <row r="612" spans="1:13">
      <c r="A612" s="44">
        <f t="shared" ca="1" si="40"/>
        <v>0</v>
      </c>
      <c r="B612" s="44" t="b" cm="1">
        <f t="array" ref="B612">AND(分科號=E612,D612&gt;=分起日,D612&lt;=分訖日,IF(分專案="全部",TRUE,J612=分專案))</f>
        <v>0</v>
      </c>
      <c r="C612" s="45">
        <f t="shared" si="38"/>
        <v>0</v>
      </c>
      <c r="D612" s="44">
        <f t="shared" si="39"/>
        <v>0</v>
      </c>
      <c r="E612" s="217">
        <f t="shared" si="41"/>
        <v>0</v>
      </c>
      <c r="F612" s="284"/>
      <c r="G612" s="289"/>
      <c r="H612" s="304"/>
      <c r="I612" s="290"/>
      <c r="J612" s="304"/>
      <c r="K612" s="305"/>
      <c r="L612" s="50"/>
      <c r="M612" s="63"/>
    </row>
    <row r="613" spans="1:13">
      <c r="A613" s="44">
        <f t="shared" ca="1" si="40"/>
        <v>0</v>
      </c>
      <c r="B613" s="44" t="b" cm="1">
        <f t="array" ref="B613">AND(分科號=E613,D613&gt;=分起日,D613&lt;=分訖日,IF(分專案="全部",TRUE,J613=分專案))</f>
        <v>0</v>
      </c>
      <c r="C613" s="45">
        <f t="shared" si="38"/>
        <v>0</v>
      </c>
      <c r="D613" s="44">
        <f t="shared" si="39"/>
        <v>0</v>
      </c>
      <c r="E613" s="217">
        <f t="shared" si="41"/>
        <v>0</v>
      </c>
      <c r="F613" s="284"/>
      <c r="G613" s="289"/>
      <c r="H613" s="304"/>
      <c r="I613" s="290"/>
      <c r="J613" s="304"/>
      <c r="K613" s="305"/>
      <c r="L613" s="50"/>
      <c r="M613" s="63"/>
    </row>
    <row r="614" spans="1:13">
      <c r="A614" s="44">
        <f t="shared" ca="1" si="40"/>
        <v>0</v>
      </c>
      <c r="B614" s="44" t="b" cm="1">
        <f t="array" ref="B614">AND(分科號=E614,D614&gt;=分起日,D614&lt;=分訖日,IF(分專案="全部",TRUE,J614=分專案))</f>
        <v>0</v>
      </c>
      <c r="C614" s="45">
        <f t="shared" si="38"/>
        <v>0</v>
      </c>
      <c r="D614" s="44">
        <f t="shared" si="39"/>
        <v>0</v>
      </c>
      <c r="E614" s="217">
        <f t="shared" si="41"/>
        <v>0</v>
      </c>
      <c r="F614" s="284"/>
      <c r="G614" s="289"/>
      <c r="H614" s="304"/>
      <c r="I614" s="290"/>
      <c r="J614" s="304"/>
      <c r="K614" s="305"/>
      <c r="L614" s="50"/>
      <c r="M614" s="63"/>
    </row>
    <row r="615" spans="1:13">
      <c r="A615" s="44">
        <f t="shared" ca="1" si="40"/>
        <v>0</v>
      </c>
      <c r="B615" s="44" t="b" cm="1">
        <f t="array" ref="B615">AND(分科號=E615,D615&gt;=分起日,D615&lt;=分訖日,IF(分專案="全部",TRUE,J615=分專案))</f>
        <v>0</v>
      </c>
      <c r="C615" s="45">
        <f t="shared" si="38"/>
        <v>0</v>
      </c>
      <c r="D615" s="44">
        <f t="shared" si="39"/>
        <v>0</v>
      </c>
      <c r="E615" s="217">
        <f t="shared" si="41"/>
        <v>0</v>
      </c>
      <c r="F615" s="284"/>
      <c r="G615" s="289"/>
      <c r="H615" s="304"/>
      <c r="I615" s="290"/>
      <c r="J615" s="304"/>
      <c r="K615" s="305"/>
      <c r="L615" s="50"/>
      <c r="M615" s="63"/>
    </row>
    <row r="616" spans="1:13">
      <c r="A616" s="44">
        <f t="shared" ca="1" si="40"/>
        <v>0</v>
      </c>
      <c r="B616" s="44" t="b" cm="1">
        <f t="array" ref="B616">AND(分科號=E616,D616&gt;=分起日,D616&lt;=分訖日,IF(分專案="全部",TRUE,J616=分專案))</f>
        <v>0</v>
      </c>
      <c r="C616" s="45">
        <f t="shared" si="38"/>
        <v>0</v>
      </c>
      <c r="D616" s="44">
        <f t="shared" si="39"/>
        <v>0</v>
      </c>
      <c r="E616" s="217">
        <f t="shared" si="41"/>
        <v>0</v>
      </c>
      <c r="F616" s="284"/>
      <c r="G616" s="289"/>
      <c r="H616" s="304"/>
      <c r="I616" s="290"/>
      <c r="J616" s="304"/>
      <c r="K616" s="305"/>
      <c r="L616" s="50"/>
      <c r="M616" s="63"/>
    </row>
    <row r="617" spans="1:13">
      <c r="A617" s="44">
        <f t="shared" ca="1" si="40"/>
        <v>0</v>
      </c>
      <c r="B617" s="44" t="b" cm="1">
        <f t="array" ref="B617">AND(分科號=E617,D617&gt;=分起日,D617&lt;=分訖日,IF(分專案="全部",TRUE,J617=分專案))</f>
        <v>0</v>
      </c>
      <c r="C617" s="45">
        <f t="shared" si="38"/>
        <v>0</v>
      </c>
      <c r="D617" s="44">
        <f t="shared" si="39"/>
        <v>0</v>
      </c>
      <c r="E617" s="217">
        <f t="shared" si="41"/>
        <v>0</v>
      </c>
      <c r="F617" s="284"/>
      <c r="G617" s="289"/>
      <c r="H617" s="304"/>
      <c r="I617" s="290"/>
      <c r="J617" s="304"/>
      <c r="K617" s="305"/>
      <c r="L617" s="50"/>
      <c r="M617" s="63"/>
    </row>
    <row r="618" spans="1:13">
      <c r="A618" s="44">
        <f t="shared" ca="1" si="40"/>
        <v>0</v>
      </c>
      <c r="B618" s="44" t="b" cm="1">
        <f t="array" ref="B618">AND(分科號=E618,D618&gt;=分起日,D618&lt;=分訖日,IF(分專案="全部",TRUE,J618=分專案))</f>
        <v>0</v>
      </c>
      <c r="C618" s="45">
        <f t="shared" si="38"/>
        <v>0</v>
      </c>
      <c r="D618" s="44">
        <f t="shared" si="39"/>
        <v>0</v>
      </c>
      <c r="E618" s="217">
        <f t="shared" si="41"/>
        <v>0</v>
      </c>
      <c r="F618" s="284"/>
      <c r="G618" s="289"/>
      <c r="H618" s="304"/>
      <c r="I618" s="290"/>
      <c r="J618" s="304"/>
      <c r="K618" s="305"/>
      <c r="L618" s="50"/>
      <c r="M618" s="63"/>
    </row>
    <row r="619" spans="1:13">
      <c r="A619" s="44">
        <f t="shared" ca="1" si="40"/>
        <v>0</v>
      </c>
      <c r="B619" s="44" t="b" cm="1">
        <f t="array" ref="B619">AND(分科號=E619,D619&gt;=分起日,D619&lt;=分訖日,IF(分專案="全部",TRUE,J619=分專案))</f>
        <v>0</v>
      </c>
      <c r="C619" s="45">
        <f t="shared" si="38"/>
        <v>0</v>
      </c>
      <c r="D619" s="44">
        <f t="shared" si="39"/>
        <v>0</v>
      </c>
      <c r="E619" s="217">
        <f t="shared" si="41"/>
        <v>0</v>
      </c>
      <c r="F619" s="284"/>
      <c r="G619" s="289"/>
      <c r="H619" s="304"/>
      <c r="I619" s="290"/>
      <c r="J619" s="304"/>
      <c r="K619" s="305"/>
      <c r="L619" s="50"/>
      <c r="M619" s="63"/>
    </row>
    <row r="620" spans="1:13">
      <c r="A620" s="44">
        <f t="shared" ca="1" si="40"/>
        <v>0</v>
      </c>
      <c r="B620" s="44" t="b" cm="1">
        <f t="array" ref="B620">AND(分科號=E620,D620&gt;=分起日,D620&lt;=分訖日,IF(分專案="全部",TRUE,J620=分專案))</f>
        <v>0</v>
      </c>
      <c r="C620" s="45">
        <f t="shared" si="38"/>
        <v>0</v>
      </c>
      <c r="D620" s="44">
        <f t="shared" si="39"/>
        <v>0</v>
      </c>
      <c r="E620" s="217">
        <f t="shared" si="41"/>
        <v>0</v>
      </c>
      <c r="F620" s="284"/>
      <c r="G620" s="289"/>
      <c r="H620" s="304"/>
      <c r="I620" s="290"/>
      <c r="J620" s="304"/>
      <c r="K620" s="305"/>
      <c r="L620" s="50"/>
      <c r="M620" s="63"/>
    </row>
    <row r="621" spans="1:13">
      <c r="A621" s="44">
        <f t="shared" ca="1" si="40"/>
        <v>0</v>
      </c>
      <c r="B621" s="44" t="b" cm="1">
        <f t="array" ref="B621">AND(分科號=E621,D621&gt;=分起日,D621&lt;=分訖日,IF(分專案="全部",TRUE,J621=分專案))</f>
        <v>0</v>
      </c>
      <c r="C621" s="45">
        <f t="shared" si="38"/>
        <v>0</v>
      </c>
      <c r="D621" s="44">
        <f t="shared" si="39"/>
        <v>0</v>
      </c>
      <c r="E621" s="217">
        <f t="shared" si="41"/>
        <v>0</v>
      </c>
      <c r="F621" s="284"/>
      <c r="G621" s="289"/>
      <c r="H621" s="304"/>
      <c r="I621" s="290"/>
      <c r="J621" s="304"/>
      <c r="K621" s="305"/>
      <c r="L621" s="50"/>
      <c r="M621" s="63"/>
    </row>
    <row r="622" spans="1:13">
      <c r="A622" s="44">
        <f t="shared" ca="1" si="40"/>
        <v>0</v>
      </c>
      <c r="B622" s="44" t="b" cm="1">
        <f t="array" ref="B622">AND(分科號=E622,D622&gt;=分起日,D622&lt;=分訖日,IF(分專案="全部",TRUE,J622=分專案))</f>
        <v>0</v>
      </c>
      <c r="C622" s="45">
        <f t="shared" si="38"/>
        <v>0</v>
      </c>
      <c r="D622" s="44">
        <f t="shared" si="39"/>
        <v>0</v>
      </c>
      <c r="E622" s="217">
        <f t="shared" si="41"/>
        <v>0</v>
      </c>
      <c r="F622" s="284"/>
      <c r="G622" s="289"/>
      <c r="H622" s="304"/>
      <c r="I622" s="290"/>
      <c r="J622" s="304"/>
      <c r="K622" s="305"/>
      <c r="L622" s="50"/>
      <c r="M622" s="63"/>
    </row>
    <row r="623" spans="1:13">
      <c r="A623" s="44">
        <f t="shared" ca="1" si="40"/>
        <v>0</v>
      </c>
      <c r="B623" s="44" t="b" cm="1">
        <f t="array" ref="B623">AND(分科號=E623,D623&gt;=分起日,D623&lt;=分訖日,IF(分專案="全部",TRUE,J623=分專案))</f>
        <v>0</v>
      </c>
      <c r="C623" s="45">
        <f t="shared" si="38"/>
        <v>0</v>
      </c>
      <c r="D623" s="44">
        <f t="shared" si="39"/>
        <v>0</v>
      </c>
      <c r="E623" s="217">
        <f t="shared" si="41"/>
        <v>0</v>
      </c>
      <c r="F623" s="284"/>
      <c r="G623" s="289"/>
      <c r="H623" s="304"/>
      <c r="I623" s="290"/>
      <c r="J623" s="304"/>
      <c r="K623" s="305"/>
      <c r="L623" s="50"/>
      <c r="M623" s="63"/>
    </row>
    <row r="624" spans="1:13">
      <c r="A624" s="44">
        <f t="shared" ca="1" si="40"/>
        <v>0</v>
      </c>
      <c r="B624" s="44" t="b" cm="1">
        <f t="array" ref="B624">AND(分科號=E624,D624&gt;=分起日,D624&lt;=分訖日,IF(分專案="全部",TRUE,J624=分專案))</f>
        <v>0</v>
      </c>
      <c r="C624" s="45">
        <f t="shared" si="38"/>
        <v>0</v>
      </c>
      <c r="D624" s="44">
        <f t="shared" si="39"/>
        <v>0</v>
      </c>
      <c r="E624" s="217">
        <f t="shared" si="41"/>
        <v>0</v>
      </c>
      <c r="F624" s="284"/>
      <c r="G624" s="289"/>
      <c r="H624" s="304"/>
      <c r="I624" s="290"/>
      <c r="J624" s="304"/>
      <c r="K624" s="305"/>
      <c r="L624" s="50"/>
      <c r="M624" s="63"/>
    </row>
    <row r="625" spans="1:13">
      <c r="A625" s="44">
        <f t="shared" ca="1" si="40"/>
        <v>0</v>
      </c>
      <c r="B625" s="44" t="b" cm="1">
        <f t="array" ref="B625">AND(分科號=E625,D625&gt;=分起日,D625&lt;=分訖日,IF(分專案="全部",TRUE,J625=分專案))</f>
        <v>0</v>
      </c>
      <c r="C625" s="45">
        <f t="shared" si="38"/>
        <v>0</v>
      </c>
      <c r="D625" s="44">
        <f t="shared" si="39"/>
        <v>0</v>
      </c>
      <c r="E625" s="217">
        <f t="shared" si="41"/>
        <v>0</v>
      </c>
      <c r="F625" s="284"/>
      <c r="G625" s="289"/>
      <c r="H625" s="304"/>
      <c r="I625" s="290"/>
      <c r="J625" s="304"/>
      <c r="K625" s="305"/>
      <c r="L625" s="50"/>
      <c r="M625" s="63"/>
    </row>
    <row r="626" spans="1:13">
      <c r="A626" s="44">
        <f t="shared" ca="1" si="40"/>
        <v>0</v>
      </c>
      <c r="B626" s="44" t="b" cm="1">
        <f t="array" ref="B626">AND(分科號=E626,D626&gt;=分起日,D626&lt;=分訖日,IF(分專案="全部",TRUE,J626=分專案))</f>
        <v>0</v>
      </c>
      <c r="C626" s="45">
        <f t="shared" si="38"/>
        <v>0</v>
      </c>
      <c r="D626" s="44">
        <f t="shared" si="39"/>
        <v>0</v>
      </c>
      <c r="E626" s="217">
        <f t="shared" si="41"/>
        <v>0</v>
      </c>
      <c r="F626" s="284"/>
      <c r="G626" s="289"/>
      <c r="H626" s="304"/>
      <c r="I626" s="290"/>
      <c r="J626" s="304"/>
      <c r="K626" s="305"/>
      <c r="L626" s="50"/>
      <c r="M626" s="63"/>
    </row>
    <row r="627" spans="1:13">
      <c r="A627" s="44">
        <f t="shared" ca="1" si="40"/>
        <v>0</v>
      </c>
      <c r="B627" s="44" t="b" cm="1">
        <f t="array" ref="B627">AND(分科號=E627,D627&gt;=分起日,D627&lt;=分訖日,IF(分專案="全部",TRUE,J627=分專案))</f>
        <v>0</v>
      </c>
      <c r="C627" s="45">
        <f t="shared" si="38"/>
        <v>0</v>
      </c>
      <c r="D627" s="44">
        <f t="shared" si="39"/>
        <v>0</v>
      </c>
      <c r="E627" s="217">
        <f t="shared" si="41"/>
        <v>0</v>
      </c>
      <c r="F627" s="284"/>
      <c r="G627" s="289"/>
      <c r="H627" s="304"/>
      <c r="I627" s="290"/>
      <c r="J627" s="304"/>
      <c r="K627" s="305"/>
      <c r="L627" s="50"/>
      <c r="M627" s="63"/>
    </row>
    <row r="628" spans="1:13">
      <c r="A628" s="44">
        <f t="shared" ca="1" si="40"/>
        <v>0</v>
      </c>
      <c r="B628" s="44" t="b" cm="1">
        <f t="array" ref="B628">AND(分科號=E628,D628&gt;=分起日,D628&lt;=分訖日,IF(分專案="全部",TRUE,J628=分專案))</f>
        <v>0</v>
      </c>
      <c r="C628" s="45">
        <f t="shared" si="38"/>
        <v>0</v>
      </c>
      <c r="D628" s="44">
        <f t="shared" si="39"/>
        <v>0</v>
      </c>
      <c r="E628" s="217">
        <f t="shared" si="41"/>
        <v>0</v>
      </c>
      <c r="F628" s="284"/>
      <c r="G628" s="289"/>
      <c r="H628" s="304"/>
      <c r="I628" s="290"/>
      <c r="J628" s="304"/>
      <c r="K628" s="305"/>
      <c r="L628" s="50"/>
      <c r="M628" s="63"/>
    </row>
    <row r="629" spans="1:13">
      <c r="A629" s="44">
        <f t="shared" ca="1" si="40"/>
        <v>0</v>
      </c>
      <c r="B629" s="44" t="b" cm="1">
        <f t="array" ref="B629">AND(分科號=E629,D629&gt;=分起日,D629&lt;=分訖日,IF(分專案="全部",TRUE,J629=分專案))</f>
        <v>0</v>
      </c>
      <c r="C629" s="45">
        <f t="shared" si="38"/>
        <v>0</v>
      </c>
      <c r="D629" s="44">
        <f t="shared" si="39"/>
        <v>0</v>
      </c>
      <c r="E629" s="217">
        <f t="shared" si="41"/>
        <v>0</v>
      </c>
      <c r="F629" s="284"/>
      <c r="G629" s="289"/>
      <c r="H629" s="304"/>
      <c r="I629" s="290"/>
      <c r="J629" s="304"/>
      <c r="K629" s="305"/>
      <c r="L629" s="50"/>
      <c r="M629" s="63"/>
    </row>
    <row r="630" spans="1:13">
      <c r="A630" s="44">
        <f t="shared" ca="1" si="40"/>
        <v>0</v>
      </c>
      <c r="B630" s="44" t="b" cm="1">
        <f t="array" ref="B630">AND(分科號=E630,D630&gt;=分起日,D630&lt;=分訖日,IF(分專案="全部",TRUE,J630=分專案))</f>
        <v>0</v>
      </c>
      <c r="C630" s="45">
        <f t="shared" si="38"/>
        <v>0</v>
      </c>
      <c r="D630" s="44">
        <f t="shared" si="39"/>
        <v>0</v>
      </c>
      <c r="E630" s="217">
        <f t="shared" si="41"/>
        <v>0</v>
      </c>
      <c r="F630" s="284"/>
      <c r="G630" s="289"/>
      <c r="H630" s="304"/>
      <c r="I630" s="290"/>
      <c r="J630" s="304"/>
      <c r="K630" s="305"/>
      <c r="L630" s="50"/>
      <c r="M630" s="63"/>
    </row>
    <row r="631" spans="1:13">
      <c r="A631" s="44">
        <f t="shared" ca="1" si="40"/>
        <v>0</v>
      </c>
      <c r="B631" s="44" t="b" cm="1">
        <f t="array" ref="B631">AND(分科號=E631,D631&gt;=分起日,D631&lt;=分訖日,IF(分專案="全部",TRUE,J631=分專案))</f>
        <v>0</v>
      </c>
      <c r="C631" s="45">
        <f t="shared" si="38"/>
        <v>0</v>
      </c>
      <c r="D631" s="44">
        <f t="shared" si="39"/>
        <v>0</v>
      </c>
      <c r="E631" s="217">
        <f t="shared" si="41"/>
        <v>0</v>
      </c>
      <c r="F631" s="284"/>
      <c r="G631" s="289"/>
      <c r="H631" s="304"/>
      <c r="I631" s="290"/>
      <c r="J631" s="304"/>
      <c r="K631" s="305"/>
      <c r="L631" s="50"/>
      <c r="M631" s="63"/>
    </row>
    <row r="632" spans="1:13">
      <c r="A632" s="44">
        <f t="shared" ca="1" si="40"/>
        <v>0</v>
      </c>
      <c r="B632" s="44" t="b" cm="1">
        <f t="array" ref="B632">AND(分科號=E632,D632&gt;=分起日,D632&lt;=分訖日,IF(分專案="全部",TRUE,J632=分專案))</f>
        <v>0</v>
      </c>
      <c r="C632" s="45">
        <f t="shared" si="38"/>
        <v>0</v>
      </c>
      <c r="D632" s="44">
        <f t="shared" si="39"/>
        <v>0</v>
      </c>
      <c r="E632" s="217">
        <f t="shared" si="41"/>
        <v>0</v>
      </c>
      <c r="F632" s="284"/>
      <c r="G632" s="289"/>
      <c r="H632" s="304"/>
      <c r="I632" s="290"/>
      <c r="J632" s="304"/>
      <c r="K632" s="305"/>
      <c r="L632" s="50"/>
      <c r="M632" s="63"/>
    </row>
    <row r="633" spans="1:13">
      <c r="A633" s="44">
        <f t="shared" ca="1" si="40"/>
        <v>0</v>
      </c>
      <c r="B633" s="44" t="b" cm="1">
        <f t="array" ref="B633">AND(分科號=E633,D633&gt;=分起日,D633&lt;=分訖日,IF(分專案="全部",TRUE,J633=分專案))</f>
        <v>0</v>
      </c>
      <c r="C633" s="45">
        <f t="shared" si="38"/>
        <v>0</v>
      </c>
      <c r="D633" s="44">
        <f t="shared" si="39"/>
        <v>0</v>
      </c>
      <c r="E633" s="217">
        <f t="shared" si="41"/>
        <v>0</v>
      </c>
      <c r="F633" s="284"/>
      <c r="G633" s="289"/>
      <c r="H633" s="304"/>
      <c r="I633" s="290"/>
      <c r="J633" s="304"/>
      <c r="K633" s="305"/>
      <c r="L633" s="50"/>
      <c r="M633" s="63"/>
    </row>
    <row r="634" spans="1:13">
      <c r="A634" s="44">
        <f t="shared" ca="1" si="40"/>
        <v>0</v>
      </c>
      <c r="B634" s="44" t="b" cm="1">
        <f t="array" ref="B634">AND(分科號=E634,D634&gt;=分起日,D634&lt;=分訖日,IF(分專案="全部",TRUE,J634=分專案))</f>
        <v>0</v>
      </c>
      <c r="C634" s="45">
        <f t="shared" si="38"/>
        <v>0</v>
      </c>
      <c r="D634" s="44">
        <f t="shared" si="39"/>
        <v>0</v>
      </c>
      <c r="E634" s="217">
        <f t="shared" si="41"/>
        <v>0</v>
      </c>
      <c r="F634" s="284"/>
      <c r="G634" s="289"/>
      <c r="H634" s="304"/>
      <c r="I634" s="290"/>
      <c r="J634" s="304"/>
      <c r="K634" s="305"/>
      <c r="L634" s="50"/>
      <c r="M634" s="63"/>
    </row>
    <row r="635" spans="1:13">
      <c r="A635" s="44">
        <f t="shared" ca="1" si="40"/>
        <v>0</v>
      </c>
      <c r="B635" s="44" t="b" cm="1">
        <f t="array" ref="B635">AND(分科號=E635,D635&gt;=分起日,D635&lt;=分訖日,IF(分專案="全部",TRUE,J635=分專案))</f>
        <v>0</v>
      </c>
      <c r="C635" s="45">
        <f t="shared" si="38"/>
        <v>0</v>
      </c>
      <c r="D635" s="44">
        <f t="shared" si="39"/>
        <v>0</v>
      </c>
      <c r="E635" s="217">
        <f t="shared" si="41"/>
        <v>0</v>
      </c>
      <c r="F635" s="284"/>
      <c r="G635" s="289"/>
      <c r="H635" s="304"/>
      <c r="I635" s="290"/>
      <c r="J635" s="304"/>
      <c r="K635" s="305"/>
      <c r="L635" s="50"/>
      <c r="M635" s="63"/>
    </row>
    <row r="636" spans="1:13">
      <c r="A636" s="44">
        <f t="shared" ca="1" si="40"/>
        <v>0</v>
      </c>
      <c r="B636" s="44" t="b" cm="1">
        <f t="array" ref="B636">AND(分科號=E636,D636&gt;=分起日,D636&lt;=分訖日,IF(分專案="全部",TRUE,J636=分專案))</f>
        <v>0</v>
      </c>
      <c r="C636" s="45">
        <f t="shared" si="38"/>
        <v>0</v>
      </c>
      <c r="D636" s="44">
        <f t="shared" si="39"/>
        <v>0</v>
      </c>
      <c r="E636" s="217">
        <f t="shared" si="41"/>
        <v>0</v>
      </c>
      <c r="F636" s="284"/>
      <c r="G636" s="289"/>
      <c r="H636" s="304"/>
      <c r="I636" s="290"/>
      <c r="J636" s="304"/>
      <c r="K636" s="305"/>
      <c r="L636" s="50"/>
      <c r="M636" s="63"/>
    </row>
    <row r="637" spans="1:13">
      <c r="A637" s="44">
        <f t="shared" ca="1" si="40"/>
        <v>0</v>
      </c>
      <c r="B637" s="44" t="b" cm="1">
        <f t="array" ref="B637">AND(分科號=E637,D637&gt;=分起日,D637&lt;=分訖日,IF(分專案="全部",TRUE,J637=分專案))</f>
        <v>0</v>
      </c>
      <c r="C637" s="45">
        <f t="shared" si="38"/>
        <v>0</v>
      </c>
      <c r="D637" s="44">
        <f t="shared" si="39"/>
        <v>0</v>
      </c>
      <c r="E637" s="217">
        <f t="shared" si="41"/>
        <v>0</v>
      </c>
      <c r="F637" s="284"/>
      <c r="G637" s="289"/>
      <c r="H637" s="304"/>
      <c r="I637" s="290"/>
      <c r="J637" s="304"/>
      <c r="K637" s="305"/>
      <c r="L637" s="50"/>
      <c r="M637" s="63"/>
    </row>
    <row r="638" spans="1:13">
      <c r="A638" s="44">
        <f t="shared" ca="1" si="40"/>
        <v>0</v>
      </c>
      <c r="B638" s="44" t="b" cm="1">
        <f t="array" ref="B638">AND(分科號=E638,D638&gt;=分起日,D638&lt;=分訖日,IF(分專案="全部",TRUE,J638=分專案))</f>
        <v>0</v>
      </c>
      <c r="C638" s="45">
        <f t="shared" si="38"/>
        <v>0</v>
      </c>
      <c r="D638" s="44">
        <f t="shared" si="39"/>
        <v>0</v>
      </c>
      <c r="E638" s="217">
        <f t="shared" si="41"/>
        <v>0</v>
      </c>
      <c r="F638" s="284"/>
      <c r="G638" s="289"/>
      <c r="H638" s="304"/>
      <c r="I638" s="290"/>
      <c r="J638" s="304"/>
      <c r="K638" s="305"/>
      <c r="L638" s="50"/>
      <c r="M638" s="63"/>
    </row>
    <row r="639" spans="1:13">
      <c r="A639" s="44">
        <f t="shared" ca="1" si="40"/>
        <v>0</v>
      </c>
      <c r="B639" s="44" t="b" cm="1">
        <f t="array" ref="B639">AND(分科號=E639,D639&gt;=分起日,D639&lt;=分訖日,IF(分專案="全部",TRUE,J639=分專案))</f>
        <v>0</v>
      </c>
      <c r="C639" s="45">
        <f t="shared" si="38"/>
        <v>0</v>
      </c>
      <c r="D639" s="44">
        <f t="shared" si="39"/>
        <v>0</v>
      </c>
      <c r="E639" s="217">
        <f t="shared" si="41"/>
        <v>0</v>
      </c>
      <c r="F639" s="284"/>
      <c r="G639" s="289"/>
      <c r="H639" s="304"/>
      <c r="I639" s="290"/>
      <c r="J639" s="304"/>
      <c r="K639" s="305"/>
      <c r="L639" s="50"/>
      <c r="M639" s="63"/>
    </row>
    <row r="640" spans="1:13">
      <c r="A640" s="44">
        <f t="shared" ca="1" si="40"/>
        <v>0</v>
      </c>
      <c r="B640" s="44" t="b" cm="1">
        <f t="array" ref="B640">AND(分科號=E640,D640&gt;=分起日,D640&lt;=分訖日,IF(分專案="全部",TRUE,J640=分專案))</f>
        <v>0</v>
      </c>
      <c r="C640" s="45">
        <f t="shared" si="38"/>
        <v>0</v>
      </c>
      <c r="D640" s="44">
        <f t="shared" si="39"/>
        <v>0</v>
      </c>
      <c r="E640" s="217">
        <f t="shared" si="41"/>
        <v>0</v>
      </c>
      <c r="F640" s="284"/>
      <c r="G640" s="289"/>
      <c r="H640" s="304"/>
      <c r="I640" s="290"/>
      <c r="J640" s="304"/>
      <c r="K640" s="305"/>
      <c r="L640" s="50"/>
      <c r="M640" s="63"/>
    </row>
    <row r="641" spans="1:13">
      <c r="A641" s="44">
        <f t="shared" ca="1" si="40"/>
        <v>0</v>
      </c>
      <c r="B641" s="44" t="b" cm="1">
        <f t="array" ref="B641">AND(分科號=E641,D641&gt;=分起日,D641&lt;=分訖日,IF(分專案="全部",TRUE,J641=分專案))</f>
        <v>0</v>
      </c>
      <c r="C641" s="45">
        <f t="shared" si="38"/>
        <v>0</v>
      </c>
      <c r="D641" s="44">
        <f t="shared" si="39"/>
        <v>0</v>
      </c>
      <c r="E641" s="217">
        <f t="shared" si="41"/>
        <v>0</v>
      </c>
      <c r="F641" s="284"/>
      <c r="G641" s="289"/>
      <c r="H641" s="304"/>
      <c r="I641" s="290"/>
      <c r="J641" s="304"/>
      <c r="K641" s="305"/>
      <c r="L641" s="50"/>
      <c r="M641" s="63"/>
    </row>
    <row r="642" spans="1:13">
      <c r="A642" s="44">
        <f t="shared" ca="1" si="40"/>
        <v>0</v>
      </c>
      <c r="B642" s="44" t="b" cm="1">
        <f t="array" ref="B642">AND(分科號=E642,D642&gt;=分起日,D642&lt;=分訖日,IF(分專案="全部",TRUE,J642=分專案))</f>
        <v>0</v>
      </c>
      <c r="C642" s="45">
        <f t="shared" si="38"/>
        <v>0</v>
      </c>
      <c r="D642" s="44">
        <f t="shared" si="39"/>
        <v>0</v>
      </c>
      <c r="E642" s="217">
        <f t="shared" si="41"/>
        <v>0</v>
      </c>
      <c r="F642" s="284"/>
      <c r="G642" s="289"/>
      <c r="H642" s="304"/>
      <c r="I642" s="290"/>
      <c r="J642" s="304"/>
      <c r="K642" s="305"/>
      <c r="L642" s="50"/>
      <c r="M642" s="63"/>
    </row>
    <row r="643" spans="1:13">
      <c r="A643" s="44">
        <f t="shared" ca="1" si="40"/>
        <v>0</v>
      </c>
      <c r="B643" s="44" t="b" cm="1">
        <f t="array" ref="B643">AND(分科號=E643,D643&gt;=分起日,D643&lt;=分訖日,IF(分專案="全部",TRUE,J643=分專案))</f>
        <v>0</v>
      </c>
      <c r="C643" s="45">
        <f t="shared" si="38"/>
        <v>0</v>
      </c>
      <c r="D643" s="44">
        <f t="shared" si="39"/>
        <v>0</v>
      </c>
      <c r="E643" s="217">
        <f t="shared" si="41"/>
        <v>0</v>
      </c>
      <c r="F643" s="284"/>
      <c r="G643" s="289"/>
      <c r="H643" s="304"/>
      <c r="I643" s="290"/>
      <c r="J643" s="304"/>
      <c r="K643" s="305"/>
      <c r="L643" s="50"/>
      <c r="M643" s="63"/>
    </row>
    <row r="644" spans="1:13">
      <c r="A644" s="44">
        <f t="shared" ca="1" si="40"/>
        <v>0</v>
      </c>
      <c r="B644" s="44" t="b" cm="1">
        <f t="array" ref="B644">AND(分科號=E644,D644&gt;=分起日,D644&lt;=分訖日,IF(分專案="全部",TRUE,J644=分專案))</f>
        <v>0</v>
      </c>
      <c r="C644" s="45">
        <f t="shared" si="38"/>
        <v>0</v>
      </c>
      <c r="D644" s="44">
        <f t="shared" si="39"/>
        <v>0</v>
      </c>
      <c r="E644" s="217">
        <f t="shared" si="41"/>
        <v>0</v>
      </c>
      <c r="F644" s="284"/>
      <c r="G644" s="289"/>
      <c r="H644" s="304"/>
      <c r="I644" s="290"/>
      <c r="J644" s="304"/>
      <c r="K644" s="305"/>
      <c r="L644" s="50"/>
      <c r="M644" s="63"/>
    </row>
    <row r="645" spans="1:13">
      <c r="A645" s="44">
        <f t="shared" ca="1" si="40"/>
        <v>0</v>
      </c>
      <c r="B645" s="44" t="b" cm="1">
        <f t="array" ref="B645">AND(分科號=E645,D645&gt;=分起日,D645&lt;=分訖日,IF(分專案="全部",TRUE,J645=分專案))</f>
        <v>0</v>
      </c>
      <c r="C645" s="45">
        <f t="shared" si="38"/>
        <v>0</v>
      </c>
      <c r="D645" s="44">
        <f t="shared" si="39"/>
        <v>0</v>
      </c>
      <c r="E645" s="217">
        <f t="shared" si="41"/>
        <v>0</v>
      </c>
      <c r="F645" s="284"/>
      <c r="G645" s="289"/>
      <c r="H645" s="304"/>
      <c r="I645" s="290"/>
      <c r="J645" s="304"/>
      <c r="K645" s="305"/>
      <c r="L645" s="50"/>
      <c r="M645" s="63"/>
    </row>
    <row r="646" spans="1:13">
      <c r="A646" s="44">
        <f t="shared" ca="1" si="40"/>
        <v>0</v>
      </c>
      <c r="B646" s="44" t="b" cm="1">
        <f t="array" ref="B646">AND(分科號=E646,D646&gt;=分起日,D646&lt;=分訖日,IF(分專案="全部",TRUE,J646=分專案))</f>
        <v>0</v>
      </c>
      <c r="C646" s="45">
        <f t="shared" si="38"/>
        <v>0</v>
      </c>
      <c r="D646" s="44">
        <f t="shared" si="39"/>
        <v>0</v>
      </c>
      <c r="E646" s="217">
        <f t="shared" si="41"/>
        <v>0</v>
      </c>
      <c r="F646" s="284"/>
      <c r="G646" s="289"/>
      <c r="H646" s="304"/>
      <c r="I646" s="290"/>
      <c r="J646" s="304"/>
      <c r="K646" s="305"/>
      <c r="L646" s="50"/>
      <c r="M646" s="63"/>
    </row>
    <row r="647" spans="1:13">
      <c r="A647" s="44">
        <f t="shared" ca="1" si="40"/>
        <v>0</v>
      </c>
      <c r="B647" s="44" t="b" cm="1">
        <f t="array" ref="B647">AND(分科號=E647,D647&gt;=分起日,D647&lt;=分訖日,IF(分專案="全部",TRUE,J647=分專案))</f>
        <v>0</v>
      </c>
      <c r="C647" s="45">
        <f t="shared" ref="C647:C710" si="42">IF(F647&lt;&gt;"",F647,IF(E647&lt;&gt;0,INDEX(C:C,ROW()-1),0))</f>
        <v>0</v>
      </c>
      <c r="D647" s="44">
        <f t="shared" ref="D647:D710" si="43">IF(G647&lt;&gt;"",G647,IF(E647&lt;&gt;0,INDEX(D:D,ROW()-1),0))</f>
        <v>0</v>
      </c>
      <c r="E647" s="217">
        <f t="shared" si="41"/>
        <v>0</v>
      </c>
      <c r="F647" s="284"/>
      <c r="G647" s="289"/>
      <c r="H647" s="304"/>
      <c r="I647" s="290"/>
      <c r="J647" s="304"/>
      <c r="K647" s="305"/>
      <c r="L647" s="50"/>
      <c r="M647" s="63"/>
    </row>
    <row r="648" spans="1:13">
      <c r="A648" s="44">
        <f t="shared" ca="1" si="40"/>
        <v>0</v>
      </c>
      <c r="B648" s="44" t="b" cm="1">
        <f t="array" ref="B648">AND(分科號=E648,D648&gt;=分起日,D648&lt;=分訖日,IF(分專案="全部",TRUE,J648=分專案))</f>
        <v>0</v>
      </c>
      <c r="C648" s="45">
        <f t="shared" si="42"/>
        <v>0</v>
      </c>
      <c r="D648" s="44">
        <f t="shared" si="43"/>
        <v>0</v>
      </c>
      <c r="E648" s="217">
        <f t="shared" si="41"/>
        <v>0</v>
      </c>
      <c r="F648" s="284"/>
      <c r="G648" s="289"/>
      <c r="H648" s="304"/>
      <c r="I648" s="290"/>
      <c r="J648" s="304"/>
      <c r="K648" s="305"/>
      <c r="L648" s="50"/>
      <c r="M648" s="63"/>
    </row>
    <row r="649" spans="1:13">
      <c r="A649" s="44">
        <f t="shared" ref="A649:A712" ca="1" si="44">IF(B649,COUNTIF(OFFSET(B649,ROW()*-1+6,,ROW()-5),TRUE),0)</f>
        <v>0</v>
      </c>
      <c r="B649" s="44" t="b" cm="1">
        <f t="array" ref="B649">AND(分科號=E649,D649&gt;=分起日,D649&lt;=分訖日,IF(分專案="全部",TRUE,J649=分專案))</f>
        <v>0</v>
      </c>
      <c r="C649" s="45">
        <f t="shared" si="42"/>
        <v>0</v>
      </c>
      <c r="D649" s="44">
        <f t="shared" si="43"/>
        <v>0</v>
      </c>
      <c r="E649" s="217">
        <f t="shared" si="41"/>
        <v>0</v>
      </c>
      <c r="F649" s="284"/>
      <c r="G649" s="289"/>
      <c r="H649" s="304"/>
      <c r="I649" s="290"/>
      <c r="J649" s="304"/>
      <c r="K649" s="305"/>
      <c r="L649" s="50"/>
      <c r="M649" s="63"/>
    </row>
    <row r="650" spans="1:13">
      <c r="A650" s="44">
        <f t="shared" ca="1" si="44"/>
        <v>0</v>
      </c>
      <c r="B650" s="44" t="b" cm="1">
        <f t="array" ref="B650">AND(分科號=E650,D650&gt;=分起日,D650&lt;=分訖日,IF(分專案="全部",TRUE,J650=分專案))</f>
        <v>0</v>
      </c>
      <c r="C650" s="45">
        <f t="shared" si="42"/>
        <v>0</v>
      </c>
      <c r="D650" s="44">
        <f t="shared" si="43"/>
        <v>0</v>
      </c>
      <c r="E650" s="217">
        <f t="shared" ref="E650:E713" si="45">IF(I650&lt;&gt;"",VALUE(TRIM(LEFT(I650,6))),0)</f>
        <v>0</v>
      </c>
      <c r="F650" s="284"/>
      <c r="G650" s="289"/>
      <c r="H650" s="304"/>
      <c r="I650" s="290"/>
      <c r="J650" s="304"/>
      <c r="K650" s="305"/>
      <c r="L650" s="50"/>
      <c r="M650" s="63"/>
    </row>
    <row r="651" spans="1:13">
      <c r="A651" s="44">
        <f t="shared" ca="1" si="44"/>
        <v>0</v>
      </c>
      <c r="B651" s="44" t="b" cm="1">
        <f t="array" ref="B651">AND(分科號=E651,D651&gt;=分起日,D651&lt;=分訖日,IF(分專案="全部",TRUE,J651=分專案))</f>
        <v>0</v>
      </c>
      <c r="C651" s="45">
        <f t="shared" si="42"/>
        <v>0</v>
      </c>
      <c r="D651" s="44">
        <f t="shared" si="43"/>
        <v>0</v>
      </c>
      <c r="E651" s="217">
        <f t="shared" si="45"/>
        <v>0</v>
      </c>
      <c r="F651" s="284"/>
      <c r="G651" s="289"/>
      <c r="H651" s="304"/>
      <c r="I651" s="290"/>
      <c r="J651" s="304"/>
      <c r="K651" s="305"/>
      <c r="L651" s="50"/>
      <c r="M651" s="63"/>
    </row>
    <row r="652" spans="1:13">
      <c r="A652" s="44">
        <f t="shared" ca="1" si="44"/>
        <v>0</v>
      </c>
      <c r="B652" s="44" t="b" cm="1">
        <f t="array" ref="B652">AND(分科號=E652,D652&gt;=分起日,D652&lt;=分訖日,IF(分專案="全部",TRUE,J652=分專案))</f>
        <v>0</v>
      </c>
      <c r="C652" s="45">
        <f t="shared" si="42"/>
        <v>0</v>
      </c>
      <c r="D652" s="44">
        <f t="shared" si="43"/>
        <v>0</v>
      </c>
      <c r="E652" s="217">
        <f t="shared" si="45"/>
        <v>0</v>
      </c>
      <c r="F652" s="284"/>
      <c r="G652" s="289"/>
      <c r="H652" s="304"/>
      <c r="I652" s="290"/>
      <c r="J652" s="304"/>
      <c r="K652" s="305"/>
      <c r="L652" s="50"/>
      <c r="M652" s="63"/>
    </row>
    <row r="653" spans="1:13">
      <c r="A653" s="44">
        <f t="shared" ca="1" si="44"/>
        <v>0</v>
      </c>
      <c r="B653" s="44" t="b" cm="1">
        <f t="array" ref="B653">AND(分科號=E653,D653&gt;=分起日,D653&lt;=分訖日,IF(分專案="全部",TRUE,J653=分專案))</f>
        <v>0</v>
      </c>
      <c r="C653" s="45">
        <f t="shared" si="42"/>
        <v>0</v>
      </c>
      <c r="D653" s="44">
        <f t="shared" si="43"/>
        <v>0</v>
      </c>
      <c r="E653" s="217">
        <f t="shared" si="45"/>
        <v>0</v>
      </c>
      <c r="F653" s="284"/>
      <c r="G653" s="289"/>
      <c r="H653" s="304"/>
      <c r="I653" s="290"/>
      <c r="J653" s="304"/>
      <c r="K653" s="305"/>
      <c r="L653" s="50"/>
      <c r="M653" s="63"/>
    </row>
    <row r="654" spans="1:13">
      <c r="A654" s="44">
        <f t="shared" ca="1" si="44"/>
        <v>0</v>
      </c>
      <c r="B654" s="44" t="b" cm="1">
        <f t="array" ref="B654">AND(分科號=E654,D654&gt;=分起日,D654&lt;=分訖日,IF(分專案="全部",TRUE,J654=分專案))</f>
        <v>0</v>
      </c>
      <c r="C654" s="45">
        <f t="shared" si="42"/>
        <v>0</v>
      </c>
      <c r="D654" s="44">
        <f t="shared" si="43"/>
        <v>0</v>
      </c>
      <c r="E654" s="217">
        <f t="shared" si="45"/>
        <v>0</v>
      </c>
      <c r="F654" s="284"/>
      <c r="G654" s="289"/>
      <c r="H654" s="304"/>
      <c r="I654" s="290"/>
      <c r="J654" s="304"/>
      <c r="K654" s="305"/>
      <c r="L654" s="50"/>
      <c r="M654" s="63"/>
    </row>
    <row r="655" spans="1:13">
      <c r="A655" s="44">
        <f t="shared" ca="1" si="44"/>
        <v>0</v>
      </c>
      <c r="B655" s="44" t="b" cm="1">
        <f t="array" ref="B655">AND(分科號=E655,D655&gt;=分起日,D655&lt;=分訖日,IF(分專案="全部",TRUE,J655=分專案))</f>
        <v>0</v>
      </c>
      <c r="C655" s="45">
        <f t="shared" si="42"/>
        <v>0</v>
      </c>
      <c r="D655" s="44">
        <f t="shared" si="43"/>
        <v>0</v>
      </c>
      <c r="E655" s="217">
        <f t="shared" si="45"/>
        <v>0</v>
      </c>
      <c r="F655" s="284"/>
      <c r="G655" s="289"/>
      <c r="H655" s="304"/>
      <c r="I655" s="290"/>
      <c r="J655" s="304"/>
      <c r="K655" s="305"/>
      <c r="L655" s="50"/>
      <c r="M655" s="63"/>
    </row>
    <row r="656" spans="1:13">
      <c r="A656" s="44">
        <f t="shared" ca="1" si="44"/>
        <v>0</v>
      </c>
      <c r="B656" s="44" t="b" cm="1">
        <f t="array" ref="B656">AND(分科號=E656,D656&gt;=分起日,D656&lt;=分訖日,IF(分專案="全部",TRUE,J656=分專案))</f>
        <v>0</v>
      </c>
      <c r="C656" s="45">
        <f t="shared" si="42"/>
        <v>0</v>
      </c>
      <c r="D656" s="44">
        <f t="shared" si="43"/>
        <v>0</v>
      </c>
      <c r="E656" s="217">
        <f t="shared" si="45"/>
        <v>0</v>
      </c>
      <c r="F656" s="284"/>
      <c r="G656" s="289"/>
      <c r="H656" s="304"/>
      <c r="I656" s="290"/>
      <c r="J656" s="304"/>
      <c r="K656" s="305"/>
      <c r="L656" s="50"/>
      <c r="M656" s="63"/>
    </row>
    <row r="657" spans="1:13">
      <c r="A657" s="44">
        <f t="shared" ca="1" si="44"/>
        <v>0</v>
      </c>
      <c r="B657" s="44" t="b" cm="1">
        <f t="array" ref="B657">AND(分科號=E657,D657&gt;=分起日,D657&lt;=分訖日,IF(分專案="全部",TRUE,J657=分專案))</f>
        <v>0</v>
      </c>
      <c r="C657" s="45">
        <f t="shared" si="42"/>
        <v>0</v>
      </c>
      <c r="D657" s="44">
        <f t="shared" si="43"/>
        <v>0</v>
      </c>
      <c r="E657" s="217">
        <f t="shared" si="45"/>
        <v>0</v>
      </c>
      <c r="F657" s="284"/>
      <c r="G657" s="289"/>
      <c r="H657" s="304"/>
      <c r="I657" s="290"/>
      <c r="J657" s="304"/>
      <c r="K657" s="305"/>
      <c r="L657" s="50"/>
      <c r="M657" s="63"/>
    </row>
    <row r="658" spans="1:13">
      <c r="A658" s="44">
        <f t="shared" ca="1" si="44"/>
        <v>0</v>
      </c>
      <c r="B658" s="44" t="b" cm="1">
        <f t="array" ref="B658">AND(分科號=E658,D658&gt;=分起日,D658&lt;=分訖日,IF(分專案="全部",TRUE,J658=分專案))</f>
        <v>0</v>
      </c>
      <c r="C658" s="45">
        <f t="shared" si="42"/>
        <v>0</v>
      </c>
      <c r="D658" s="44">
        <f t="shared" si="43"/>
        <v>0</v>
      </c>
      <c r="E658" s="217">
        <f t="shared" si="45"/>
        <v>0</v>
      </c>
      <c r="F658" s="284"/>
      <c r="G658" s="289"/>
      <c r="H658" s="304"/>
      <c r="I658" s="290"/>
      <c r="J658" s="304"/>
      <c r="K658" s="305"/>
      <c r="L658" s="50"/>
      <c r="M658" s="63"/>
    </row>
    <row r="659" spans="1:13">
      <c r="A659" s="44">
        <f t="shared" ca="1" si="44"/>
        <v>0</v>
      </c>
      <c r="B659" s="44" t="b" cm="1">
        <f t="array" ref="B659">AND(分科號=E659,D659&gt;=分起日,D659&lt;=分訖日,IF(分專案="全部",TRUE,J659=分專案))</f>
        <v>0</v>
      </c>
      <c r="C659" s="45">
        <f t="shared" si="42"/>
        <v>0</v>
      </c>
      <c r="D659" s="44">
        <f t="shared" si="43"/>
        <v>0</v>
      </c>
      <c r="E659" s="217">
        <f t="shared" si="45"/>
        <v>0</v>
      </c>
      <c r="F659" s="284"/>
      <c r="G659" s="289"/>
      <c r="H659" s="304"/>
      <c r="I659" s="290"/>
      <c r="J659" s="304"/>
      <c r="K659" s="305"/>
      <c r="L659" s="50"/>
      <c r="M659" s="63"/>
    </row>
    <row r="660" spans="1:13">
      <c r="A660" s="44">
        <f t="shared" ca="1" si="44"/>
        <v>0</v>
      </c>
      <c r="B660" s="44" t="b" cm="1">
        <f t="array" ref="B660">AND(分科號=E660,D660&gt;=分起日,D660&lt;=分訖日,IF(分專案="全部",TRUE,J660=分專案))</f>
        <v>0</v>
      </c>
      <c r="C660" s="45">
        <f t="shared" si="42"/>
        <v>0</v>
      </c>
      <c r="D660" s="44">
        <f t="shared" si="43"/>
        <v>0</v>
      </c>
      <c r="E660" s="217">
        <f t="shared" si="45"/>
        <v>0</v>
      </c>
      <c r="F660" s="284"/>
      <c r="G660" s="289"/>
      <c r="H660" s="304"/>
      <c r="I660" s="290"/>
      <c r="J660" s="304"/>
      <c r="K660" s="305"/>
      <c r="L660" s="50"/>
      <c r="M660" s="63"/>
    </row>
    <row r="661" spans="1:13">
      <c r="A661" s="44">
        <f t="shared" ca="1" si="44"/>
        <v>0</v>
      </c>
      <c r="B661" s="44" t="b" cm="1">
        <f t="array" ref="B661">AND(分科號=E661,D661&gt;=分起日,D661&lt;=分訖日,IF(分專案="全部",TRUE,J661=分專案))</f>
        <v>0</v>
      </c>
      <c r="C661" s="45">
        <f t="shared" si="42"/>
        <v>0</v>
      </c>
      <c r="D661" s="44">
        <f t="shared" si="43"/>
        <v>0</v>
      </c>
      <c r="E661" s="217">
        <f t="shared" si="45"/>
        <v>0</v>
      </c>
      <c r="F661" s="284"/>
      <c r="G661" s="289"/>
      <c r="H661" s="304"/>
      <c r="I661" s="290"/>
      <c r="J661" s="304"/>
      <c r="K661" s="305"/>
      <c r="L661" s="50"/>
      <c r="M661" s="63"/>
    </row>
    <row r="662" spans="1:13">
      <c r="A662" s="44">
        <f t="shared" ca="1" si="44"/>
        <v>0</v>
      </c>
      <c r="B662" s="44" t="b" cm="1">
        <f t="array" ref="B662">AND(分科號=E662,D662&gt;=分起日,D662&lt;=分訖日,IF(分專案="全部",TRUE,J662=分專案))</f>
        <v>0</v>
      </c>
      <c r="C662" s="45">
        <f t="shared" si="42"/>
        <v>0</v>
      </c>
      <c r="D662" s="44">
        <f t="shared" si="43"/>
        <v>0</v>
      </c>
      <c r="E662" s="217">
        <f t="shared" si="45"/>
        <v>0</v>
      </c>
      <c r="F662" s="284"/>
      <c r="G662" s="289"/>
      <c r="H662" s="304"/>
      <c r="I662" s="290"/>
      <c r="J662" s="304"/>
      <c r="K662" s="305"/>
      <c r="L662" s="50"/>
      <c r="M662" s="63"/>
    </row>
    <row r="663" spans="1:13">
      <c r="A663" s="44">
        <f t="shared" ca="1" si="44"/>
        <v>0</v>
      </c>
      <c r="B663" s="44" t="b" cm="1">
        <f t="array" ref="B663">AND(分科號=E663,D663&gt;=分起日,D663&lt;=分訖日,IF(分專案="全部",TRUE,J663=分專案))</f>
        <v>0</v>
      </c>
      <c r="C663" s="45">
        <f t="shared" si="42"/>
        <v>0</v>
      </c>
      <c r="D663" s="44">
        <f t="shared" si="43"/>
        <v>0</v>
      </c>
      <c r="E663" s="217">
        <f t="shared" si="45"/>
        <v>0</v>
      </c>
      <c r="F663" s="284"/>
      <c r="G663" s="289"/>
      <c r="H663" s="304"/>
      <c r="I663" s="290"/>
      <c r="J663" s="304"/>
      <c r="K663" s="305"/>
      <c r="L663" s="50"/>
      <c r="M663" s="63"/>
    </row>
    <row r="664" spans="1:13">
      <c r="A664" s="44">
        <f t="shared" ca="1" si="44"/>
        <v>0</v>
      </c>
      <c r="B664" s="44" t="b" cm="1">
        <f t="array" ref="B664">AND(分科號=E664,D664&gt;=分起日,D664&lt;=分訖日,IF(分專案="全部",TRUE,J664=分專案))</f>
        <v>0</v>
      </c>
      <c r="C664" s="45">
        <f t="shared" si="42"/>
        <v>0</v>
      </c>
      <c r="D664" s="44">
        <f t="shared" si="43"/>
        <v>0</v>
      </c>
      <c r="E664" s="217">
        <f t="shared" si="45"/>
        <v>0</v>
      </c>
      <c r="F664" s="284"/>
      <c r="G664" s="289"/>
      <c r="H664" s="304"/>
      <c r="I664" s="290"/>
      <c r="J664" s="304"/>
      <c r="K664" s="305"/>
      <c r="L664" s="50"/>
      <c r="M664" s="63"/>
    </row>
    <row r="665" spans="1:13">
      <c r="A665" s="44">
        <f t="shared" ca="1" si="44"/>
        <v>0</v>
      </c>
      <c r="B665" s="44" t="b" cm="1">
        <f t="array" ref="B665">AND(分科號=E665,D665&gt;=分起日,D665&lt;=分訖日,IF(分專案="全部",TRUE,J665=分專案))</f>
        <v>0</v>
      </c>
      <c r="C665" s="45">
        <f t="shared" si="42"/>
        <v>0</v>
      </c>
      <c r="D665" s="44">
        <f t="shared" si="43"/>
        <v>0</v>
      </c>
      <c r="E665" s="217">
        <f t="shared" si="45"/>
        <v>0</v>
      </c>
      <c r="F665" s="284"/>
      <c r="G665" s="289"/>
      <c r="H665" s="304"/>
      <c r="I665" s="290"/>
      <c r="J665" s="304"/>
      <c r="K665" s="305"/>
      <c r="L665" s="50"/>
      <c r="M665" s="63"/>
    </row>
    <row r="666" spans="1:13">
      <c r="A666" s="44">
        <f t="shared" ca="1" si="44"/>
        <v>0</v>
      </c>
      <c r="B666" s="44" t="b" cm="1">
        <f t="array" ref="B666">AND(分科號=E666,D666&gt;=分起日,D666&lt;=分訖日,IF(分專案="全部",TRUE,J666=分專案))</f>
        <v>0</v>
      </c>
      <c r="C666" s="45">
        <f t="shared" si="42"/>
        <v>0</v>
      </c>
      <c r="D666" s="44">
        <f t="shared" si="43"/>
        <v>0</v>
      </c>
      <c r="E666" s="217">
        <f t="shared" si="45"/>
        <v>0</v>
      </c>
      <c r="F666" s="284"/>
      <c r="G666" s="289"/>
      <c r="H666" s="304"/>
      <c r="I666" s="290"/>
      <c r="J666" s="304"/>
      <c r="K666" s="305"/>
      <c r="L666" s="50"/>
      <c r="M666" s="63"/>
    </row>
    <row r="667" spans="1:13">
      <c r="A667" s="44">
        <f t="shared" ca="1" si="44"/>
        <v>0</v>
      </c>
      <c r="B667" s="44" t="b" cm="1">
        <f t="array" ref="B667">AND(分科號=E667,D667&gt;=分起日,D667&lt;=分訖日,IF(分專案="全部",TRUE,J667=分專案))</f>
        <v>0</v>
      </c>
      <c r="C667" s="45">
        <f t="shared" si="42"/>
        <v>0</v>
      </c>
      <c r="D667" s="44">
        <f t="shared" si="43"/>
        <v>0</v>
      </c>
      <c r="E667" s="217">
        <f t="shared" si="45"/>
        <v>0</v>
      </c>
      <c r="F667" s="284"/>
      <c r="G667" s="289"/>
      <c r="H667" s="304"/>
      <c r="I667" s="290"/>
      <c r="J667" s="304"/>
      <c r="K667" s="305"/>
      <c r="L667" s="50"/>
      <c r="M667" s="63"/>
    </row>
    <row r="668" spans="1:13">
      <c r="A668" s="44">
        <f t="shared" ca="1" si="44"/>
        <v>0</v>
      </c>
      <c r="B668" s="44" t="b" cm="1">
        <f t="array" ref="B668">AND(分科號=E668,D668&gt;=分起日,D668&lt;=分訖日,IF(分專案="全部",TRUE,J668=分專案))</f>
        <v>0</v>
      </c>
      <c r="C668" s="45">
        <f t="shared" si="42"/>
        <v>0</v>
      </c>
      <c r="D668" s="44">
        <f t="shared" si="43"/>
        <v>0</v>
      </c>
      <c r="E668" s="217">
        <f t="shared" si="45"/>
        <v>0</v>
      </c>
      <c r="F668" s="284"/>
      <c r="G668" s="289"/>
      <c r="H668" s="304"/>
      <c r="I668" s="290"/>
      <c r="J668" s="304"/>
      <c r="K668" s="305"/>
      <c r="L668" s="50"/>
      <c r="M668" s="63"/>
    </row>
    <row r="669" spans="1:13">
      <c r="A669" s="44">
        <f t="shared" ca="1" si="44"/>
        <v>0</v>
      </c>
      <c r="B669" s="44" t="b" cm="1">
        <f t="array" ref="B669">AND(分科號=E669,D669&gt;=分起日,D669&lt;=分訖日,IF(分專案="全部",TRUE,J669=分專案))</f>
        <v>0</v>
      </c>
      <c r="C669" s="45">
        <f t="shared" si="42"/>
        <v>0</v>
      </c>
      <c r="D669" s="44">
        <f t="shared" si="43"/>
        <v>0</v>
      </c>
      <c r="E669" s="217">
        <f t="shared" si="45"/>
        <v>0</v>
      </c>
      <c r="F669" s="284"/>
      <c r="G669" s="289"/>
      <c r="H669" s="304"/>
      <c r="I669" s="290"/>
      <c r="J669" s="304"/>
      <c r="K669" s="305"/>
      <c r="L669" s="50"/>
      <c r="M669" s="63"/>
    </row>
    <row r="670" spans="1:13">
      <c r="A670" s="44">
        <f t="shared" ca="1" si="44"/>
        <v>0</v>
      </c>
      <c r="B670" s="44" t="b" cm="1">
        <f t="array" ref="B670">AND(分科號=E670,D670&gt;=分起日,D670&lt;=分訖日,IF(分專案="全部",TRUE,J670=分專案))</f>
        <v>0</v>
      </c>
      <c r="C670" s="45">
        <f t="shared" si="42"/>
        <v>0</v>
      </c>
      <c r="D670" s="44">
        <f t="shared" si="43"/>
        <v>0</v>
      </c>
      <c r="E670" s="217">
        <f t="shared" si="45"/>
        <v>0</v>
      </c>
      <c r="F670" s="284"/>
      <c r="G670" s="289"/>
      <c r="H670" s="304"/>
      <c r="I670" s="290"/>
      <c r="J670" s="304"/>
      <c r="K670" s="305"/>
      <c r="L670" s="50"/>
      <c r="M670" s="63"/>
    </row>
    <row r="671" spans="1:13">
      <c r="A671" s="44">
        <f t="shared" ca="1" si="44"/>
        <v>0</v>
      </c>
      <c r="B671" s="44" t="b" cm="1">
        <f t="array" ref="B671">AND(分科號=E671,D671&gt;=分起日,D671&lt;=分訖日,IF(分專案="全部",TRUE,J671=分專案))</f>
        <v>0</v>
      </c>
      <c r="C671" s="45">
        <f t="shared" si="42"/>
        <v>0</v>
      </c>
      <c r="D671" s="44">
        <f t="shared" si="43"/>
        <v>0</v>
      </c>
      <c r="E671" s="217">
        <f t="shared" si="45"/>
        <v>0</v>
      </c>
      <c r="F671" s="284"/>
      <c r="G671" s="289"/>
      <c r="H671" s="304"/>
      <c r="I671" s="290"/>
      <c r="J671" s="304"/>
      <c r="K671" s="305"/>
      <c r="L671" s="50"/>
      <c r="M671" s="63"/>
    </row>
    <row r="672" spans="1:13">
      <c r="A672" s="44">
        <f t="shared" ca="1" si="44"/>
        <v>0</v>
      </c>
      <c r="B672" s="44" t="b" cm="1">
        <f t="array" ref="B672">AND(分科號=E672,D672&gt;=分起日,D672&lt;=分訖日,IF(分專案="全部",TRUE,J672=分專案))</f>
        <v>0</v>
      </c>
      <c r="C672" s="45">
        <f t="shared" si="42"/>
        <v>0</v>
      </c>
      <c r="D672" s="44">
        <f t="shared" si="43"/>
        <v>0</v>
      </c>
      <c r="E672" s="217">
        <f t="shared" si="45"/>
        <v>0</v>
      </c>
      <c r="F672" s="284"/>
      <c r="G672" s="289"/>
      <c r="H672" s="304"/>
      <c r="I672" s="290"/>
      <c r="J672" s="304"/>
      <c r="K672" s="305"/>
      <c r="L672" s="50"/>
      <c r="M672" s="63"/>
    </row>
    <row r="673" spans="1:13">
      <c r="A673" s="44">
        <f t="shared" ca="1" si="44"/>
        <v>0</v>
      </c>
      <c r="B673" s="44" t="b" cm="1">
        <f t="array" ref="B673">AND(分科號=E673,D673&gt;=分起日,D673&lt;=分訖日,IF(分專案="全部",TRUE,J673=分專案))</f>
        <v>0</v>
      </c>
      <c r="C673" s="45">
        <f t="shared" si="42"/>
        <v>0</v>
      </c>
      <c r="D673" s="44">
        <f t="shared" si="43"/>
        <v>0</v>
      </c>
      <c r="E673" s="217">
        <f t="shared" si="45"/>
        <v>0</v>
      </c>
      <c r="F673" s="284"/>
      <c r="G673" s="289"/>
      <c r="H673" s="304"/>
      <c r="I673" s="290"/>
      <c r="J673" s="304"/>
      <c r="K673" s="305"/>
      <c r="L673" s="50"/>
      <c r="M673" s="63"/>
    </row>
    <row r="674" spans="1:13">
      <c r="A674" s="44">
        <f t="shared" ca="1" si="44"/>
        <v>0</v>
      </c>
      <c r="B674" s="44" t="b" cm="1">
        <f t="array" ref="B674">AND(分科號=E674,D674&gt;=分起日,D674&lt;=分訖日,IF(分專案="全部",TRUE,J674=分專案))</f>
        <v>0</v>
      </c>
      <c r="C674" s="45">
        <f t="shared" si="42"/>
        <v>0</v>
      </c>
      <c r="D674" s="44">
        <f t="shared" si="43"/>
        <v>0</v>
      </c>
      <c r="E674" s="217">
        <f t="shared" si="45"/>
        <v>0</v>
      </c>
      <c r="F674" s="284"/>
      <c r="G674" s="289"/>
      <c r="H674" s="304"/>
      <c r="I674" s="290"/>
      <c r="J674" s="304"/>
      <c r="K674" s="305"/>
      <c r="L674" s="50"/>
      <c r="M674" s="63"/>
    </row>
    <row r="675" spans="1:13">
      <c r="A675" s="44">
        <f t="shared" ca="1" si="44"/>
        <v>0</v>
      </c>
      <c r="B675" s="44" t="b" cm="1">
        <f t="array" ref="B675">AND(分科號=E675,D675&gt;=分起日,D675&lt;=分訖日,IF(分專案="全部",TRUE,J675=分專案))</f>
        <v>0</v>
      </c>
      <c r="C675" s="45">
        <f t="shared" si="42"/>
        <v>0</v>
      </c>
      <c r="D675" s="44">
        <f t="shared" si="43"/>
        <v>0</v>
      </c>
      <c r="E675" s="217">
        <f t="shared" si="45"/>
        <v>0</v>
      </c>
      <c r="F675" s="284"/>
      <c r="G675" s="289"/>
      <c r="H675" s="304"/>
      <c r="I675" s="290"/>
      <c r="J675" s="304"/>
      <c r="K675" s="305"/>
      <c r="L675" s="50"/>
      <c r="M675" s="63"/>
    </row>
    <row r="676" spans="1:13">
      <c r="A676" s="44">
        <f t="shared" ca="1" si="44"/>
        <v>0</v>
      </c>
      <c r="B676" s="44" t="b" cm="1">
        <f t="array" ref="B676">AND(分科號=E676,D676&gt;=分起日,D676&lt;=分訖日,IF(分專案="全部",TRUE,J676=分專案))</f>
        <v>0</v>
      </c>
      <c r="C676" s="45">
        <f t="shared" si="42"/>
        <v>0</v>
      </c>
      <c r="D676" s="44">
        <f t="shared" si="43"/>
        <v>0</v>
      </c>
      <c r="E676" s="217">
        <f t="shared" si="45"/>
        <v>0</v>
      </c>
      <c r="F676" s="284"/>
      <c r="G676" s="289"/>
      <c r="H676" s="304"/>
      <c r="I676" s="290"/>
      <c r="J676" s="304"/>
      <c r="K676" s="305"/>
      <c r="L676" s="50"/>
      <c r="M676" s="63"/>
    </row>
    <row r="677" spans="1:13">
      <c r="A677" s="44">
        <f t="shared" ca="1" si="44"/>
        <v>0</v>
      </c>
      <c r="B677" s="44" t="b" cm="1">
        <f t="array" ref="B677">AND(分科號=E677,D677&gt;=分起日,D677&lt;=分訖日,IF(分專案="全部",TRUE,J677=分專案))</f>
        <v>0</v>
      </c>
      <c r="C677" s="45">
        <f t="shared" si="42"/>
        <v>0</v>
      </c>
      <c r="D677" s="44">
        <f t="shared" si="43"/>
        <v>0</v>
      </c>
      <c r="E677" s="217">
        <f t="shared" si="45"/>
        <v>0</v>
      </c>
      <c r="F677" s="284"/>
      <c r="G677" s="289"/>
      <c r="H677" s="304"/>
      <c r="I677" s="290"/>
      <c r="J677" s="304"/>
      <c r="K677" s="305"/>
      <c r="L677" s="50"/>
      <c r="M677" s="63"/>
    </row>
    <row r="678" spans="1:13">
      <c r="A678" s="44">
        <f t="shared" ca="1" si="44"/>
        <v>0</v>
      </c>
      <c r="B678" s="44" t="b" cm="1">
        <f t="array" ref="B678">AND(分科號=E678,D678&gt;=分起日,D678&lt;=分訖日,IF(分專案="全部",TRUE,J678=分專案))</f>
        <v>0</v>
      </c>
      <c r="C678" s="45">
        <f t="shared" si="42"/>
        <v>0</v>
      </c>
      <c r="D678" s="44">
        <f t="shared" si="43"/>
        <v>0</v>
      </c>
      <c r="E678" s="217">
        <f t="shared" si="45"/>
        <v>0</v>
      </c>
      <c r="F678" s="284"/>
      <c r="G678" s="289"/>
      <c r="H678" s="304"/>
      <c r="I678" s="290"/>
      <c r="J678" s="304"/>
      <c r="K678" s="305"/>
      <c r="L678" s="50"/>
      <c r="M678" s="63"/>
    </row>
    <row r="679" spans="1:13">
      <c r="A679" s="44">
        <f t="shared" ca="1" si="44"/>
        <v>0</v>
      </c>
      <c r="B679" s="44" t="b" cm="1">
        <f t="array" ref="B679">AND(分科號=E679,D679&gt;=分起日,D679&lt;=分訖日,IF(分專案="全部",TRUE,J679=分專案))</f>
        <v>0</v>
      </c>
      <c r="C679" s="45">
        <f t="shared" si="42"/>
        <v>0</v>
      </c>
      <c r="D679" s="44">
        <f t="shared" si="43"/>
        <v>0</v>
      </c>
      <c r="E679" s="217">
        <f t="shared" si="45"/>
        <v>0</v>
      </c>
      <c r="F679" s="284"/>
      <c r="G679" s="289"/>
      <c r="H679" s="304"/>
      <c r="I679" s="290"/>
      <c r="J679" s="304"/>
      <c r="K679" s="305"/>
      <c r="L679" s="50"/>
      <c r="M679" s="63"/>
    </row>
    <row r="680" spans="1:13">
      <c r="A680" s="44">
        <f t="shared" ca="1" si="44"/>
        <v>0</v>
      </c>
      <c r="B680" s="44" t="b" cm="1">
        <f t="array" ref="B680">AND(分科號=E680,D680&gt;=分起日,D680&lt;=分訖日,IF(分專案="全部",TRUE,J680=分專案))</f>
        <v>0</v>
      </c>
      <c r="C680" s="45">
        <f t="shared" si="42"/>
        <v>0</v>
      </c>
      <c r="D680" s="44">
        <f t="shared" si="43"/>
        <v>0</v>
      </c>
      <c r="E680" s="217">
        <f t="shared" si="45"/>
        <v>0</v>
      </c>
      <c r="F680" s="284"/>
      <c r="G680" s="289"/>
      <c r="H680" s="304"/>
      <c r="I680" s="290"/>
      <c r="J680" s="304"/>
      <c r="K680" s="305"/>
      <c r="L680" s="50"/>
      <c r="M680" s="63"/>
    </row>
    <row r="681" spans="1:13">
      <c r="A681" s="44">
        <f t="shared" ca="1" si="44"/>
        <v>0</v>
      </c>
      <c r="B681" s="44" t="b" cm="1">
        <f t="array" ref="B681">AND(分科號=E681,D681&gt;=分起日,D681&lt;=分訖日,IF(分專案="全部",TRUE,J681=分專案))</f>
        <v>0</v>
      </c>
      <c r="C681" s="45">
        <f t="shared" si="42"/>
        <v>0</v>
      </c>
      <c r="D681" s="44">
        <f t="shared" si="43"/>
        <v>0</v>
      </c>
      <c r="E681" s="217">
        <f t="shared" si="45"/>
        <v>0</v>
      </c>
      <c r="F681" s="284"/>
      <c r="G681" s="289"/>
      <c r="H681" s="304"/>
      <c r="I681" s="290"/>
      <c r="J681" s="304"/>
      <c r="K681" s="305"/>
      <c r="L681" s="50"/>
      <c r="M681" s="63"/>
    </row>
    <row r="682" spans="1:13">
      <c r="A682" s="44">
        <f t="shared" ca="1" si="44"/>
        <v>0</v>
      </c>
      <c r="B682" s="44" t="b" cm="1">
        <f t="array" ref="B682">AND(分科號=E682,D682&gt;=分起日,D682&lt;=分訖日,IF(分專案="全部",TRUE,J682=分專案))</f>
        <v>0</v>
      </c>
      <c r="C682" s="45">
        <f t="shared" si="42"/>
        <v>0</v>
      </c>
      <c r="D682" s="44">
        <f t="shared" si="43"/>
        <v>0</v>
      </c>
      <c r="E682" s="217">
        <f t="shared" si="45"/>
        <v>0</v>
      </c>
      <c r="F682" s="284"/>
      <c r="G682" s="289"/>
      <c r="H682" s="304"/>
      <c r="I682" s="290"/>
      <c r="J682" s="304"/>
      <c r="K682" s="305"/>
      <c r="L682" s="50"/>
      <c r="M682" s="63"/>
    </row>
    <row r="683" spans="1:13">
      <c r="A683" s="44">
        <f t="shared" ca="1" si="44"/>
        <v>0</v>
      </c>
      <c r="B683" s="44" t="b" cm="1">
        <f t="array" ref="B683">AND(分科號=E683,D683&gt;=分起日,D683&lt;=分訖日,IF(分專案="全部",TRUE,J683=分專案))</f>
        <v>0</v>
      </c>
      <c r="C683" s="45">
        <f t="shared" si="42"/>
        <v>0</v>
      </c>
      <c r="D683" s="44">
        <f t="shared" si="43"/>
        <v>0</v>
      </c>
      <c r="E683" s="217">
        <f t="shared" si="45"/>
        <v>0</v>
      </c>
      <c r="F683" s="284"/>
      <c r="G683" s="289"/>
      <c r="H683" s="304"/>
      <c r="I683" s="290"/>
      <c r="J683" s="304"/>
      <c r="K683" s="305"/>
      <c r="L683" s="50"/>
      <c r="M683" s="63"/>
    </row>
    <row r="684" spans="1:13">
      <c r="A684" s="44">
        <f t="shared" ca="1" si="44"/>
        <v>0</v>
      </c>
      <c r="B684" s="44" t="b" cm="1">
        <f t="array" ref="B684">AND(分科號=E684,D684&gt;=分起日,D684&lt;=分訖日,IF(分專案="全部",TRUE,J684=分專案))</f>
        <v>0</v>
      </c>
      <c r="C684" s="45">
        <f t="shared" si="42"/>
        <v>0</v>
      </c>
      <c r="D684" s="44">
        <f t="shared" si="43"/>
        <v>0</v>
      </c>
      <c r="E684" s="217">
        <f t="shared" si="45"/>
        <v>0</v>
      </c>
      <c r="F684" s="284"/>
      <c r="G684" s="289"/>
      <c r="H684" s="304"/>
      <c r="I684" s="290"/>
      <c r="J684" s="304"/>
      <c r="K684" s="305"/>
      <c r="L684" s="50"/>
      <c r="M684" s="63"/>
    </row>
    <row r="685" spans="1:13">
      <c r="A685" s="44">
        <f t="shared" ca="1" si="44"/>
        <v>0</v>
      </c>
      <c r="B685" s="44" t="b" cm="1">
        <f t="array" ref="B685">AND(分科號=E685,D685&gt;=分起日,D685&lt;=分訖日,IF(分專案="全部",TRUE,J685=分專案))</f>
        <v>0</v>
      </c>
      <c r="C685" s="45">
        <f t="shared" si="42"/>
        <v>0</v>
      </c>
      <c r="D685" s="44">
        <f t="shared" si="43"/>
        <v>0</v>
      </c>
      <c r="E685" s="217">
        <f t="shared" si="45"/>
        <v>0</v>
      </c>
      <c r="F685" s="284"/>
      <c r="G685" s="289"/>
      <c r="H685" s="304"/>
      <c r="I685" s="290"/>
      <c r="J685" s="304"/>
      <c r="K685" s="305"/>
      <c r="L685" s="50"/>
      <c r="M685" s="63"/>
    </row>
    <row r="686" spans="1:13">
      <c r="A686" s="44">
        <f t="shared" ca="1" si="44"/>
        <v>0</v>
      </c>
      <c r="B686" s="44" t="b" cm="1">
        <f t="array" ref="B686">AND(分科號=E686,D686&gt;=分起日,D686&lt;=分訖日,IF(分專案="全部",TRUE,J686=分專案))</f>
        <v>0</v>
      </c>
      <c r="C686" s="45">
        <f t="shared" si="42"/>
        <v>0</v>
      </c>
      <c r="D686" s="44">
        <f t="shared" si="43"/>
        <v>0</v>
      </c>
      <c r="E686" s="217">
        <f t="shared" si="45"/>
        <v>0</v>
      </c>
      <c r="F686" s="284"/>
      <c r="G686" s="289"/>
      <c r="H686" s="304"/>
      <c r="I686" s="290"/>
      <c r="J686" s="304"/>
      <c r="K686" s="305"/>
      <c r="L686" s="50"/>
      <c r="M686" s="63"/>
    </row>
    <row r="687" spans="1:13">
      <c r="A687" s="44">
        <f t="shared" ca="1" si="44"/>
        <v>0</v>
      </c>
      <c r="B687" s="44" t="b" cm="1">
        <f t="array" ref="B687">AND(分科號=E687,D687&gt;=分起日,D687&lt;=分訖日,IF(分專案="全部",TRUE,J687=分專案))</f>
        <v>0</v>
      </c>
      <c r="C687" s="45">
        <f t="shared" si="42"/>
        <v>0</v>
      </c>
      <c r="D687" s="44">
        <f t="shared" si="43"/>
        <v>0</v>
      </c>
      <c r="E687" s="217">
        <f t="shared" si="45"/>
        <v>0</v>
      </c>
      <c r="F687" s="284"/>
      <c r="G687" s="289"/>
      <c r="H687" s="304"/>
      <c r="I687" s="290"/>
      <c r="J687" s="304"/>
      <c r="K687" s="305"/>
      <c r="L687" s="50"/>
      <c r="M687" s="63"/>
    </row>
    <row r="688" spans="1:13">
      <c r="A688" s="44">
        <f t="shared" ca="1" si="44"/>
        <v>0</v>
      </c>
      <c r="B688" s="44" t="b" cm="1">
        <f t="array" ref="B688">AND(分科號=E688,D688&gt;=分起日,D688&lt;=分訖日,IF(分專案="全部",TRUE,J688=分專案))</f>
        <v>0</v>
      </c>
      <c r="C688" s="45">
        <f t="shared" si="42"/>
        <v>0</v>
      </c>
      <c r="D688" s="44">
        <f t="shared" si="43"/>
        <v>0</v>
      </c>
      <c r="E688" s="217">
        <f t="shared" si="45"/>
        <v>0</v>
      </c>
      <c r="F688" s="284"/>
      <c r="G688" s="289"/>
      <c r="H688" s="304"/>
      <c r="I688" s="290"/>
      <c r="J688" s="304"/>
      <c r="K688" s="305"/>
      <c r="L688" s="50"/>
      <c r="M688" s="63"/>
    </row>
    <row r="689" spans="1:13">
      <c r="A689" s="44">
        <f t="shared" ca="1" si="44"/>
        <v>0</v>
      </c>
      <c r="B689" s="44" t="b" cm="1">
        <f t="array" ref="B689">AND(分科號=E689,D689&gt;=分起日,D689&lt;=分訖日,IF(分專案="全部",TRUE,J689=分專案))</f>
        <v>0</v>
      </c>
      <c r="C689" s="45">
        <f t="shared" si="42"/>
        <v>0</v>
      </c>
      <c r="D689" s="44">
        <f t="shared" si="43"/>
        <v>0</v>
      </c>
      <c r="E689" s="217">
        <f t="shared" si="45"/>
        <v>0</v>
      </c>
      <c r="F689" s="284"/>
      <c r="G689" s="289"/>
      <c r="H689" s="304"/>
      <c r="I689" s="290"/>
      <c r="J689" s="304"/>
      <c r="K689" s="305"/>
      <c r="L689" s="50"/>
      <c r="M689" s="63"/>
    </row>
    <row r="690" spans="1:13">
      <c r="A690" s="44">
        <f t="shared" ca="1" si="44"/>
        <v>0</v>
      </c>
      <c r="B690" s="44" t="b" cm="1">
        <f t="array" ref="B690">AND(分科號=E690,D690&gt;=分起日,D690&lt;=分訖日,IF(分專案="全部",TRUE,J690=分專案))</f>
        <v>0</v>
      </c>
      <c r="C690" s="45">
        <f t="shared" si="42"/>
        <v>0</v>
      </c>
      <c r="D690" s="44">
        <f t="shared" si="43"/>
        <v>0</v>
      </c>
      <c r="E690" s="217">
        <f t="shared" si="45"/>
        <v>0</v>
      </c>
      <c r="F690" s="284"/>
      <c r="G690" s="289"/>
      <c r="H690" s="304"/>
      <c r="I690" s="290"/>
      <c r="J690" s="304"/>
      <c r="K690" s="305"/>
      <c r="L690" s="50"/>
      <c r="M690" s="63"/>
    </row>
    <row r="691" spans="1:13">
      <c r="A691" s="44">
        <f t="shared" ca="1" si="44"/>
        <v>0</v>
      </c>
      <c r="B691" s="44" t="b" cm="1">
        <f t="array" ref="B691">AND(分科號=E691,D691&gt;=分起日,D691&lt;=分訖日,IF(分專案="全部",TRUE,J691=分專案))</f>
        <v>0</v>
      </c>
      <c r="C691" s="45">
        <f t="shared" si="42"/>
        <v>0</v>
      </c>
      <c r="D691" s="44">
        <f t="shared" si="43"/>
        <v>0</v>
      </c>
      <c r="E691" s="217">
        <f t="shared" si="45"/>
        <v>0</v>
      </c>
      <c r="F691" s="284"/>
      <c r="G691" s="289"/>
      <c r="H691" s="304"/>
      <c r="I691" s="290"/>
      <c r="J691" s="304"/>
      <c r="K691" s="305"/>
      <c r="L691" s="50"/>
      <c r="M691" s="63"/>
    </row>
    <row r="692" spans="1:13">
      <c r="A692" s="44">
        <f t="shared" ca="1" si="44"/>
        <v>0</v>
      </c>
      <c r="B692" s="44" t="b" cm="1">
        <f t="array" ref="B692">AND(分科號=E692,D692&gt;=分起日,D692&lt;=分訖日,IF(分專案="全部",TRUE,J692=分專案))</f>
        <v>0</v>
      </c>
      <c r="C692" s="45">
        <f t="shared" si="42"/>
        <v>0</v>
      </c>
      <c r="D692" s="44">
        <f t="shared" si="43"/>
        <v>0</v>
      </c>
      <c r="E692" s="217">
        <f t="shared" si="45"/>
        <v>0</v>
      </c>
      <c r="F692" s="284"/>
      <c r="G692" s="289"/>
      <c r="H692" s="304"/>
      <c r="I692" s="290"/>
      <c r="J692" s="304"/>
      <c r="K692" s="305"/>
      <c r="L692" s="50"/>
      <c r="M692" s="63"/>
    </row>
    <row r="693" spans="1:13">
      <c r="A693" s="44">
        <f t="shared" ca="1" si="44"/>
        <v>0</v>
      </c>
      <c r="B693" s="44" t="b" cm="1">
        <f t="array" ref="B693">AND(分科號=E693,D693&gt;=分起日,D693&lt;=分訖日,IF(分專案="全部",TRUE,J693=分專案))</f>
        <v>0</v>
      </c>
      <c r="C693" s="45">
        <f t="shared" si="42"/>
        <v>0</v>
      </c>
      <c r="D693" s="44">
        <f t="shared" si="43"/>
        <v>0</v>
      </c>
      <c r="E693" s="217">
        <f t="shared" si="45"/>
        <v>0</v>
      </c>
      <c r="F693" s="284"/>
      <c r="G693" s="289"/>
      <c r="H693" s="304"/>
      <c r="I693" s="290"/>
      <c r="J693" s="304"/>
      <c r="K693" s="305"/>
      <c r="L693" s="50"/>
      <c r="M693" s="63"/>
    </row>
    <row r="694" spans="1:13">
      <c r="A694" s="44">
        <f t="shared" ca="1" si="44"/>
        <v>0</v>
      </c>
      <c r="B694" s="44" t="b" cm="1">
        <f t="array" ref="B694">AND(分科號=E694,D694&gt;=分起日,D694&lt;=分訖日,IF(分專案="全部",TRUE,J694=分專案))</f>
        <v>0</v>
      </c>
      <c r="C694" s="45">
        <f t="shared" si="42"/>
        <v>0</v>
      </c>
      <c r="D694" s="44">
        <f t="shared" si="43"/>
        <v>0</v>
      </c>
      <c r="E694" s="217">
        <f t="shared" si="45"/>
        <v>0</v>
      </c>
      <c r="F694" s="284"/>
      <c r="G694" s="289"/>
      <c r="H694" s="304"/>
      <c r="I694" s="290"/>
      <c r="J694" s="304"/>
      <c r="K694" s="305"/>
      <c r="L694" s="50"/>
      <c r="M694" s="63"/>
    </row>
    <row r="695" spans="1:13">
      <c r="A695" s="44">
        <f t="shared" ca="1" si="44"/>
        <v>0</v>
      </c>
      <c r="B695" s="44" t="b" cm="1">
        <f t="array" ref="B695">AND(分科號=E695,D695&gt;=分起日,D695&lt;=分訖日,IF(分專案="全部",TRUE,J695=分專案))</f>
        <v>0</v>
      </c>
      <c r="C695" s="45">
        <f t="shared" si="42"/>
        <v>0</v>
      </c>
      <c r="D695" s="44">
        <f t="shared" si="43"/>
        <v>0</v>
      </c>
      <c r="E695" s="217">
        <f t="shared" si="45"/>
        <v>0</v>
      </c>
      <c r="F695" s="284"/>
      <c r="G695" s="289"/>
      <c r="H695" s="304"/>
      <c r="I695" s="290"/>
      <c r="J695" s="304"/>
      <c r="K695" s="305"/>
      <c r="L695" s="50"/>
      <c r="M695" s="63"/>
    </row>
    <row r="696" spans="1:13">
      <c r="A696" s="44">
        <f t="shared" ca="1" si="44"/>
        <v>0</v>
      </c>
      <c r="B696" s="44" t="b" cm="1">
        <f t="array" ref="B696">AND(分科號=E696,D696&gt;=分起日,D696&lt;=分訖日,IF(分專案="全部",TRUE,J696=分專案))</f>
        <v>0</v>
      </c>
      <c r="C696" s="45">
        <f t="shared" si="42"/>
        <v>0</v>
      </c>
      <c r="D696" s="44">
        <f t="shared" si="43"/>
        <v>0</v>
      </c>
      <c r="E696" s="217">
        <f t="shared" si="45"/>
        <v>0</v>
      </c>
      <c r="F696" s="284"/>
      <c r="G696" s="289"/>
      <c r="H696" s="304"/>
      <c r="I696" s="290"/>
      <c r="J696" s="304"/>
      <c r="K696" s="305"/>
      <c r="L696" s="50"/>
      <c r="M696" s="63"/>
    </row>
    <row r="697" spans="1:13">
      <c r="A697" s="44">
        <f t="shared" ca="1" si="44"/>
        <v>0</v>
      </c>
      <c r="B697" s="44" t="b" cm="1">
        <f t="array" ref="B697">AND(分科號=E697,D697&gt;=分起日,D697&lt;=分訖日,IF(分專案="全部",TRUE,J697=分專案))</f>
        <v>0</v>
      </c>
      <c r="C697" s="45">
        <f t="shared" si="42"/>
        <v>0</v>
      </c>
      <c r="D697" s="44">
        <f t="shared" si="43"/>
        <v>0</v>
      </c>
      <c r="E697" s="217">
        <f t="shared" si="45"/>
        <v>0</v>
      </c>
      <c r="F697" s="284"/>
      <c r="G697" s="289"/>
      <c r="H697" s="304"/>
      <c r="I697" s="290"/>
      <c r="J697" s="304"/>
      <c r="K697" s="305"/>
      <c r="L697" s="50"/>
      <c r="M697" s="63"/>
    </row>
    <row r="698" spans="1:13">
      <c r="A698" s="44">
        <f t="shared" ca="1" si="44"/>
        <v>0</v>
      </c>
      <c r="B698" s="44" t="b" cm="1">
        <f t="array" ref="B698">AND(分科號=E698,D698&gt;=分起日,D698&lt;=分訖日,IF(分專案="全部",TRUE,J698=分專案))</f>
        <v>0</v>
      </c>
      <c r="C698" s="45">
        <f t="shared" si="42"/>
        <v>0</v>
      </c>
      <c r="D698" s="44">
        <f t="shared" si="43"/>
        <v>0</v>
      </c>
      <c r="E698" s="217">
        <f t="shared" si="45"/>
        <v>0</v>
      </c>
      <c r="F698" s="284"/>
      <c r="G698" s="289"/>
      <c r="H698" s="304"/>
      <c r="I698" s="290"/>
      <c r="J698" s="304"/>
      <c r="K698" s="305"/>
      <c r="L698" s="50"/>
      <c r="M698" s="63"/>
    </row>
    <row r="699" spans="1:13">
      <c r="A699" s="44">
        <f t="shared" ca="1" si="44"/>
        <v>0</v>
      </c>
      <c r="B699" s="44" t="b" cm="1">
        <f t="array" ref="B699">AND(分科號=E699,D699&gt;=分起日,D699&lt;=分訖日,IF(分專案="全部",TRUE,J699=分專案))</f>
        <v>0</v>
      </c>
      <c r="C699" s="45">
        <f t="shared" si="42"/>
        <v>0</v>
      </c>
      <c r="D699" s="44">
        <f t="shared" si="43"/>
        <v>0</v>
      </c>
      <c r="E699" s="217">
        <f t="shared" si="45"/>
        <v>0</v>
      </c>
      <c r="F699" s="284"/>
      <c r="G699" s="289"/>
      <c r="H699" s="304"/>
      <c r="I699" s="290"/>
      <c r="J699" s="304"/>
      <c r="K699" s="305"/>
      <c r="L699" s="50"/>
      <c r="M699" s="63"/>
    </row>
    <row r="700" spans="1:13">
      <c r="A700" s="44">
        <f t="shared" ca="1" si="44"/>
        <v>0</v>
      </c>
      <c r="B700" s="44" t="b" cm="1">
        <f t="array" ref="B700">AND(分科號=E700,D700&gt;=分起日,D700&lt;=分訖日,IF(分專案="全部",TRUE,J700=分專案))</f>
        <v>0</v>
      </c>
      <c r="C700" s="45">
        <f t="shared" si="42"/>
        <v>0</v>
      </c>
      <c r="D700" s="44">
        <f t="shared" si="43"/>
        <v>0</v>
      </c>
      <c r="E700" s="217">
        <f t="shared" si="45"/>
        <v>0</v>
      </c>
      <c r="F700" s="284"/>
      <c r="G700" s="289"/>
      <c r="H700" s="304"/>
      <c r="I700" s="290"/>
      <c r="J700" s="304"/>
      <c r="K700" s="305"/>
      <c r="L700" s="50"/>
      <c r="M700" s="63"/>
    </row>
    <row r="701" spans="1:13">
      <c r="A701" s="44">
        <f t="shared" ca="1" si="44"/>
        <v>0</v>
      </c>
      <c r="B701" s="44" t="b" cm="1">
        <f t="array" ref="B701">AND(分科號=E701,D701&gt;=分起日,D701&lt;=分訖日,IF(分專案="全部",TRUE,J701=分專案))</f>
        <v>0</v>
      </c>
      <c r="C701" s="45">
        <f t="shared" si="42"/>
        <v>0</v>
      </c>
      <c r="D701" s="44">
        <f t="shared" si="43"/>
        <v>0</v>
      </c>
      <c r="E701" s="217">
        <f t="shared" si="45"/>
        <v>0</v>
      </c>
      <c r="F701" s="284"/>
      <c r="G701" s="289"/>
      <c r="H701" s="304"/>
      <c r="I701" s="290"/>
      <c r="J701" s="304"/>
      <c r="K701" s="305"/>
      <c r="L701" s="50"/>
      <c r="M701" s="63"/>
    </row>
    <row r="702" spans="1:13">
      <c r="A702" s="44">
        <f t="shared" ca="1" si="44"/>
        <v>0</v>
      </c>
      <c r="B702" s="44" t="b" cm="1">
        <f t="array" ref="B702">AND(分科號=E702,D702&gt;=分起日,D702&lt;=分訖日,IF(分專案="全部",TRUE,J702=分專案))</f>
        <v>0</v>
      </c>
      <c r="C702" s="45">
        <f t="shared" si="42"/>
        <v>0</v>
      </c>
      <c r="D702" s="44">
        <f t="shared" si="43"/>
        <v>0</v>
      </c>
      <c r="E702" s="217">
        <f t="shared" si="45"/>
        <v>0</v>
      </c>
      <c r="F702" s="284"/>
      <c r="G702" s="289"/>
      <c r="H702" s="304"/>
      <c r="I702" s="290"/>
      <c r="J702" s="304"/>
      <c r="K702" s="305"/>
      <c r="L702" s="50"/>
      <c r="M702" s="63"/>
    </row>
    <row r="703" spans="1:13">
      <c r="A703" s="44">
        <f t="shared" ca="1" si="44"/>
        <v>0</v>
      </c>
      <c r="B703" s="44" t="b" cm="1">
        <f t="array" ref="B703">AND(分科號=E703,D703&gt;=分起日,D703&lt;=分訖日,IF(分專案="全部",TRUE,J703=分專案))</f>
        <v>0</v>
      </c>
      <c r="C703" s="45">
        <f t="shared" si="42"/>
        <v>0</v>
      </c>
      <c r="D703" s="44">
        <f t="shared" si="43"/>
        <v>0</v>
      </c>
      <c r="E703" s="217">
        <f t="shared" si="45"/>
        <v>0</v>
      </c>
      <c r="F703" s="284"/>
      <c r="G703" s="289"/>
      <c r="H703" s="304"/>
      <c r="I703" s="290"/>
      <c r="J703" s="304"/>
      <c r="K703" s="305"/>
      <c r="L703" s="50"/>
      <c r="M703" s="63"/>
    </row>
    <row r="704" spans="1:13">
      <c r="A704" s="44">
        <f t="shared" ca="1" si="44"/>
        <v>0</v>
      </c>
      <c r="B704" s="44" t="b" cm="1">
        <f t="array" ref="B704">AND(分科號=E704,D704&gt;=分起日,D704&lt;=分訖日,IF(分專案="全部",TRUE,J704=分專案))</f>
        <v>0</v>
      </c>
      <c r="C704" s="45">
        <f t="shared" si="42"/>
        <v>0</v>
      </c>
      <c r="D704" s="44">
        <f t="shared" si="43"/>
        <v>0</v>
      </c>
      <c r="E704" s="217">
        <f t="shared" si="45"/>
        <v>0</v>
      </c>
      <c r="F704" s="284"/>
      <c r="G704" s="289"/>
      <c r="H704" s="304"/>
      <c r="I704" s="290"/>
      <c r="J704" s="304"/>
      <c r="K704" s="305"/>
      <c r="L704" s="50"/>
      <c r="M704" s="63"/>
    </row>
    <row r="705" spans="1:13">
      <c r="A705" s="44">
        <f t="shared" ca="1" si="44"/>
        <v>0</v>
      </c>
      <c r="B705" s="44" t="b" cm="1">
        <f t="array" ref="B705">AND(分科號=E705,D705&gt;=分起日,D705&lt;=分訖日,IF(分專案="全部",TRUE,J705=分專案))</f>
        <v>0</v>
      </c>
      <c r="C705" s="45">
        <f t="shared" si="42"/>
        <v>0</v>
      </c>
      <c r="D705" s="44">
        <f t="shared" si="43"/>
        <v>0</v>
      </c>
      <c r="E705" s="217">
        <f t="shared" si="45"/>
        <v>0</v>
      </c>
      <c r="F705" s="284"/>
      <c r="G705" s="289"/>
      <c r="H705" s="304"/>
      <c r="I705" s="290"/>
      <c r="J705" s="304"/>
      <c r="K705" s="305"/>
      <c r="L705" s="50"/>
      <c r="M705" s="63"/>
    </row>
    <row r="706" spans="1:13">
      <c r="A706" s="44">
        <f t="shared" ca="1" si="44"/>
        <v>0</v>
      </c>
      <c r="B706" s="44" t="b" cm="1">
        <f t="array" ref="B706">AND(分科號=E706,D706&gt;=分起日,D706&lt;=分訖日,IF(分專案="全部",TRUE,J706=分專案))</f>
        <v>0</v>
      </c>
      <c r="C706" s="45">
        <f t="shared" si="42"/>
        <v>0</v>
      </c>
      <c r="D706" s="44">
        <f t="shared" si="43"/>
        <v>0</v>
      </c>
      <c r="E706" s="217">
        <f t="shared" si="45"/>
        <v>0</v>
      </c>
      <c r="F706" s="284"/>
      <c r="G706" s="289"/>
      <c r="H706" s="304"/>
      <c r="I706" s="290"/>
      <c r="J706" s="304"/>
      <c r="K706" s="305"/>
      <c r="L706" s="50"/>
      <c r="M706" s="63"/>
    </row>
    <row r="707" spans="1:13">
      <c r="A707" s="44">
        <f t="shared" ca="1" si="44"/>
        <v>0</v>
      </c>
      <c r="B707" s="44" t="b" cm="1">
        <f t="array" ref="B707">AND(分科號=E707,D707&gt;=分起日,D707&lt;=分訖日,IF(分專案="全部",TRUE,J707=分專案))</f>
        <v>0</v>
      </c>
      <c r="C707" s="45">
        <f t="shared" si="42"/>
        <v>0</v>
      </c>
      <c r="D707" s="44">
        <f t="shared" si="43"/>
        <v>0</v>
      </c>
      <c r="E707" s="217">
        <f t="shared" si="45"/>
        <v>0</v>
      </c>
      <c r="F707" s="284"/>
      <c r="G707" s="289"/>
      <c r="H707" s="304"/>
      <c r="I707" s="290"/>
      <c r="J707" s="304"/>
      <c r="K707" s="305"/>
      <c r="L707" s="50"/>
      <c r="M707" s="63"/>
    </row>
    <row r="708" spans="1:13">
      <c r="A708" s="44">
        <f t="shared" ca="1" si="44"/>
        <v>0</v>
      </c>
      <c r="B708" s="44" t="b" cm="1">
        <f t="array" ref="B708">AND(分科號=E708,D708&gt;=分起日,D708&lt;=分訖日,IF(分專案="全部",TRUE,J708=分專案))</f>
        <v>0</v>
      </c>
      <c r="C708" s="45">
        <f t="shared" si="42"/>
        <v>0</v>
      </c>
      <c r="D708" s="44">
        <f t="shared" si="43"/>
        <v>0</v>
      </c>
      <c r="E708" s="217">
        <f t="shared" si="45"/>
        <v>0</v>
      </c>
      <c r="F708" s="284"/>
      <c r="G708" s="289"/>
      <c r="H708" s="304"/>
      <c r="I708" s="290"/>
      <c r="J708" s="304"/>
      <c r="K708" s="305"/>
      <c r="L708" s="50"/>
      <c r="M708" s="63"/>
    </row>
    <row r="709" spans="1:13">
      <c r="A709" s="44">
        <f t="shared" ca="1" si="44"/>
        <v>0</v>
      </c>
      <c r="B709" s="44" t="b" cm="1">
        <f t="array" ref="B709">AND(分科號=E709,D709&gt;=分起日,D709&lt;=分訖日,IF(分專案="全部",TRUE,J709=分專案))</f>
        <v>0</v>
      </c>
      <c r="C709" s="45">
        <f t="shared" si="42"/>
        <v>0</v>
      </c>
      <c r="D709" s="44">
        <f t="shared" si="43"/>
        <v>0</v>
      </c>
      <c r="E709" s="217">
        <f t="shared" si="45"/>
        <v>0</v>
      </c>
      <c r="F709" s="284"/>
      <c r="G709" s="289"/>
      <c r="H709" s="304"/>
      <c r="I709" s="290"/>
      <c r="J709" s="304"/>
      <c r="K709" s="305"/>
      <c r="L709" s="50"/>
      <c r="M709" s="63"/>
    </row>
    <row r="710" spans="1:13">
      <c r="A710" s="44">
        <f t="shared" ca="1" si="44"/>
        <v>0</v>
      </c>
      <c r="B710" s="44" t="b" cm="1">
        <f t="array" ref="B710">AND(分科號=E710,D710&gt;=分起日,D710&lt;=分訖日,IF(分專案="全部",TRUE,J710=分專案))</f>
        <v>0</v>
      </c>
      <c r="C710" s="45">
        <f t="shared" si="42"/>
        <v>0</v>
      </c>
      <c r="D710" s="44">
        <f t="shared" si="43"/>
        <v>0</v>
      </c>
      <c r="E710" s="217">
        <f t="shared" si="45"/>
        <v>0</v>
      </c>
      <c r="F710" s="284"/>
      <c r="G710" s="289"/>
      <c r="H710" s="304"/>
      <c r="I710" s="290"/>
      <c r="J710" s="304"/>
      <c r="K710" s="305"/>
      <c r="L710" s="50"/>
      <c r="M710" s="63"/>
    </row>
    <row r="711" spans="1:13">
      <c r="A711" s="44">
        <f t="shared" ca="1" si="44"/>
        <v>0</v>
      </c>
      <c r="B711" s="44" t="b" cm="1">
        <f t="array" ref="B711">AND(分科號=E711,D711&gt;=分起日,D711&lt;=分訖日,IF(分專案="全部",TRUE,J711=分專案))</f>
        <v>0</v>
      </c>
      <c r="C711" s="45">
        <f t="shared" ref="C711:C774" si="46">IF(F711&lt;&gt;"",F711,IF(E711&lt;&gt;0,INDEX(C:C,ROW()-1),0))</f>
        <v>0</v>
      </c>
      <c r="D711" s="44">
        <f t="shared" ref="D711:D774" si="47">IF(G711&lt;&gt;"",G711,IF(E711&lt;&gt;0,INDEX(D:D,ROW()-1),0))</f>
        <v>0</v>
      </c>
      <c r="E711" s="217">
        <f t="shared" si="45"/>
        <v>0</v>
      </c>
      <c r="F711" s="284"/>
      <c r="G711" s="289"/>
      <c r="H711" s="304"/>
      <c r="I711" s="290"/>
      <c r="J711" s="304"/>
      <c r="K711" s="305"/>
      <c r="L711" s="50"/>
      <c r="M711" s="63"/>
    </row>
    <row r="712" spans="1:13">
      <c r="A712" s="44">
        <f t="shared" ca="1" si="44"/>
        <v>0</v>
      </c>
      <c r="B712" s="44" t="b" cm="1">
        <f t="array" ref="B712">AND(分科號=E712,D712&gt;=分起日,D712&lt;=分訖日,IF(分專案="全部",TRUE,J712=分專案))</f>
        <v>0</v>
      </c>
      <c r="C712" s="45">
        <f t="shared" si="46"/>
        <v>0</v>
      </c>
      <c r="D712" s="44">
        <f t="shared" si="47"/>
        <v>0</v>
      </c>
      <c r="E712" s="217">
        <f t="shared" si="45"/>
        <v>0</v>
      </c>
      <c r="F712" s="284"/>
      <c r="G712" s="289"/>
      <c r="H712" s="304"/>
      <c r="I712" s="290"/>
      <c r="J712" s="304"/>
      <c r="K712" s="305"/>
      <c r="L712" s="50"/>
      <c r="M712" s="63"/>
    </row>
    <row r="713" spans="1:13">
      <c r="A713" s="44">
        <f t="shared" ref="A713:A776" ca="1" si="48">IF(B713,COUNTIF(OFFSET(B713,ROW()*-1+6,,ROW()-5),TRUE),0)</f>
        <v>0</v>
      </c>
      <c r="B713" s="44" t="b" cm="1">
        <f t="array" ref="B713">AND(分科號=E713,D713&gt;=分起日,D713&lt;=分訖日,IF(分專案="全部",TRUE,J713=分專案))</f>
        <v>0</v>
      </c>
      <c r="C713" s="45">
        <f t="shared" si="46"/>
        <v>0</v>
      </c>
      <c r="D713" s="44">
        <f t="shared" si="47"/>
        <v>0</v>
      </c>
      <c r="E713" s="217">
        <f t="shared" si="45"/>
        <v>0</v>
      </c>
      <c r="F713" s="284"/>
      <c r="G713" s="289"/>
      <c r="H713" s="304"/>
      <c r="I713" s="290"/>
      <c r="J713" s="304"/>
      <c r="K713" s="305"/>
      <c r="L713" s="50"/>
      <c r="M713" s="63"/>
    </row>
    <row r="714" spans="1:13">
      <c r="A714" s="44">
        <f t="shared" ca="1" si="48"/>
        <v>0</v>
      </c>
      <c r="B714" s="44" t="b" cm="1">
        <f t="array" ref="B714">AND(分科號=E714,D714&gt;=分起日,D714&lt;=分訖日,IF(分專案="全部",TRUE,J714=分專案))</f>
        <v>0</v>
      </c>
      <c r="C714" s="45">
        <f t="shared" si="46"/>
        <v>0</v>
      </c>
      <c r="D714" s="44">
        <f t="shared" si="47"/>
        <v>0</v>
      </c>
      <c r="E714" s="217">
        <f t="shared" ref="E714:E777" si="49">IF(I714&lt;&gt;"",VALUE(TRIM(LEFT(I714,6))),0)</f>
        <v>0</v>
      </c>
      <c r="F714" s="284"/>
      <c r="G714" s="289"/>
      <c r="H714" s="304"/>
      <c r="I714" s="290"/>
      <c r="J714" s="304"/>
      <c r="K714" s="305"/>
      <c r="L714" s="50"/>
      <c r="M714" s="63"/>
    </row>
    <row r="715" spans="1:13">
      <c r="A715" s="44">
        <f t="shared" ca="1" si="48"/>
        <v>0</v>
      </c>
      <c r="B715" s="44" t="b" cm="1">
        <f t="array" ref="B715">AND(分科號=E715,D715&gt;=分起日,D715&lt;=分訖日,IF(分專案="全部",TRUE,J715=分專案))</f>
        <v>0</v>
      </c>
      <c r="C715" s="45">
        <f t="shared" si="46"/>
        <v>0</v>
      </c>
      <c r="D715" s="44">
        <f t="shared" si="47"/>
        <v>0</v>
      </c>
      <c r="E715" s="217">
        <f t="shared" si="49"/>
        <v>0</v>
      </c>
      <c r="F715" s="284"/>
      <c r="G715" s="289"/>
      <c r="H715" s="304"/>
      <c r="I715" s="290"/>
      <c r="J715" s="304"/>
      <c r="K715" s="305"/>
      <c r="L715" s="50"/>
      <c r="M715" s="63"/>
    </row>
    <row r="716" spans="1:13">
      <c r="A716" s="44">
        <f t="shared" ca="1" si="48"/>
        <v>0</v>
      </c>
      <c r="B716" s="44" t="b" cm="1">
        <f t="array" ref="B716">AND(分科號=E716,D716&gt;=分起日,D716&lt;=分訖日,IF(分專案="全部",TRUE,J716=分專案))</f>
        <v>0</v>
      </c>
      <c r="C716" s="45">
        <f t="shared" si="46"/>
        <v>0</v>
      </c>
      <c r="D716" s="44">
        <f t="shared" si="47"/>
        <v>0</v>
      </c>
      <c r="E716" s="217">
        <f t="shared" si="49"/>
        <v>0</v>
      </c>
      <c r="F716" s="284"/>
      <c r="G716" s="289"/>
      <c r="H716" s="304"/>
      <c r="I716" s="290"/>
      <c r="J716" s="304"/>
      <c r="K716" s="305"/>
      <c r="L716" s="50"/>
      <c r="M716" s="63"/>
    </row>
    <row r="717" spans="1:13">
      <c r="A717" s="44">
        <f t="shared" ca="1" si="48"/>
        <v>0</v>
      </c>
      <c r="B717" s="44" t="b" cm="1">
        <f t="array" ref="B717">AND(分科號=E717,D717&gt;=分起日,D717&lt;=分訖日,IF(分專案="全部",TRUE,J717=分專案))</f>
        <v>0</v>
      </c>
      <c r="C717" s="45">
        <f t="shared" si="46"/>
        <v>0</v>
      </c>
      <c r="D717" s="44">
        <f t="shared" si="47"/>
        <v>0</v>
      </c>
      <c r="E717" s="217">
        <f t="shared" si="49"/>
        <v>0</v>
      </c>
      <c r="F717" s="284"/>
      <c r="G717" s="289"/>
      <c r="H717" s="304"/>
      <c r="I717" s="290"/>
      <c r="J717" s="304"/>
      <c r="K717" s="305"/>
      <c r="L717" s="50"/>
      <c r="M717" s="63"/>
    </row>
    <row r="718" spans="1:13">
      <c r="A718" s="44">
        <f t="shared" ca="1" si="48"/>
        <v>0</v>
      </c>
      <c r="B718" s="44" t="b" cm="1">
        <f t="array" ref="B718">AND(分科號=E718,D718&gt;=分起日,D718&lt;=分訖日,IF(分專案="全部",TRUE,J718=分專案))</f>
        <v>0</v>
      </c>
      <c r="C718" s="45">
        <f t="shared" si="46"/>
        <v>0</v>
      </c>
      <c r="D718" s="44">
        <f t="shared" si="47"/>
        <v>0</v>
      </c>
      <c r="E718" s="217">
        <f t="shared" si="49"/>
        <v>0</v>
      </c>
      <c r="F718" s="284"/>
      <c r="G718" s="289"/>
      <c r="H718" s="304"/>
      <c r="I718" s="290"/>
      <c r="J718" s="304"/>
      <c r="K718" s="305"/>
      <c r="L718" s="50"/>
      <c r="M718" s="63"/>
    </row>
    <row r="719" spans="1:13">
      <c r="A719" s="44">
        <f t="shared" ca="1" si="48"/>
        <v>0</v>
      </c>
      <c r="B719" s="44" t="b" cm="1">
        <f t="array" ref="B719">AND(分科號=E719,D719&gt;=分起日,D719&lt;=分訖日,IF(分專案="全部",TRUE,J719=分專案))</f>
        <v>0</v>
      </c>
      <c r="C719" s="45">
        <f t="shared" si="46"/>
        <v>0</v>
      </c>
      <c r="D719" s="44">
        <f t="shared" si="47"/>
        <v>0</v>
      </c>
      <c r="E719" s="217">
        <f t="shared" si="49"/>
        <v>0</v>
      </c>
      <c r="F719" s="284"/>
      <c r="G719" s="289"/>
      <c r="H719" s="304"/>
      <c r="I719" s="290"/>
      <c r="J719" s="304"/>
      <c r="K719" s="305"/>
      <c r="L719" s="50"/>
      <c r="M719" s="63"/>
    </row>
    <row r="720" spans="1:13">
      <c r="A720" s="44">
        <f t="shared" ca="1" si="48"/>
        <v>0</v>
      </c>
      <c r="B720" s="44" t="b" cm="1">
        <f t="array" ref="B720">AND(分科號=E720,D720&gt;=分起日,D720&lt;=分訖日,IF(分專案="全部",TRUE,J720=分專案))</f>
        <v>0</v>
      </c>
      <c r="C720" s="45">
        <f t="shared" si="46"/>
        <v>0</v>
      </c>
      <c r="D720" s="44">
        <f t="shared" si="47"/>
        <v>0</v>
      </c>
      <c r="E720" s="217">
        <f t="shared" si="49"/>
        <v>0</v>
      </c>
      <c r="F720" s="284"/>
      <c r="G720" s="289"/>
      <c r="H720" s="304"/>
      <c r="I720" s="290"/>
      <c r="J720" s="304"/>
      <c r="K720" s="305"/>
      <c r="L720" s="50"/>
      <c r="M720" s="63"/>
    </row>
    <row r="721" spans="1:13">
      <c r="A721" s="44">
        <f t="shared" ca="1" si="48"/>
        <v>0</v>
      </c>
      <c r="B721" s="44" t="b" cm="1">
        <f t="array" ref="B721">AND(分科號=E721,D721&gt;=分起日,D721&lt;=分訖日,IF(分專案="全部",TRUE,J721=分專案))</f>
        <v>0</v>
      </c>
      <c r="C721" s="45">
        <f t="shared" si="46"/>
        <v>0</v>
      </c>
      <c r="D721" s="44">
        <f t="shared" si="47"/>
        <v>0</v>
      </c>
      <c r="E721" s="217">
        <f t="shared" si="49"/>
        <v>0</v>
      </c>
      <c r="F721" s="284"/>
      <c r="G721" s="289"/>
      <c r="H721" s="304"/>
      <c r="I721" s="290"/>
      <c r="J721" s="304"/>
      <c r="K721" s="305"/>
      <c r="L721" s="50"/>
      <c r="M721" s="63"/>
    </row>
    <row r="722" spans="1:13">
      <c r="A722" s="44">
        <f t="shared" ca="1" si="48"/>
        <v>0</v>
      </c>
      <c r="B722" s="44" t="b" cm="1">
        <f t="array" ref="B722">AND(分科號=E722,D722&gt;=分起日,D722&lt;=分訖日,IF(分專案="全部",TRUE,J722=分專案))</f>
        <v>0</v>
      </c>
      <c r="C722" s="45">
        <f t="shared" si="46"/>
        <v>0</v>
      </c>
      <c r="D722" s="44">
        <f t="shared" si="47"/>
        <v>0</v>
      </c>
      <c r="E722" s="217">
        <f t="shared" si="49"/>
        <v>0</v>
      </c>
      <c r="F722" s="284"/>
      <c r="G722" s="289"/>
      <c r="H722" s="304"/>
      <c r="I722" s="290"/>
      <c r="J722" s="304"/>
      <c r="K722" s="305"/>
      <c r="L722" s="50"/>
      <c r="M722" s="63"/>
    </row>
    <row r="723" spans="1:13">
      <c r="A723" s="44">
        <f t="shared" ca="1" si="48"/>
        <v>0</v>
      </c>
      <c r="B723" s="44" t="b" cm="1">
        <f t="array" ref="B723">AND(分科號=E723,D723&gt;=分起日,D723&lt;=分訖日,IF(分專案="全部",TRUE,J723=分專案))</f>
        <v>0</v>
      </c>
      <c r="C723" s="45">
        <f t="shared" si="46"/>
        <v>0</v>
      </c>
      <c r="D723" s="44">
        <f t="shared" si="47"/>
        <v>0</v>
      </c>
      <c r="E723" s="217">
        <f t="shared" si="49"/>
        <v>0</v>
      </c>
      <c r="F723" s="284"/>
      <c r="G723" s="289"/>
      <c r="H723" s="304"/>
      <c r="I723" s="290"/>
      <c r="J723" s="304"/>
      <c r="K723" s="305"/>
      <c r="L723" s="50"/>
      <c r="M723" s="63"/>
    </row>
    <row r="724" spans="1:13">
      <c r="A724" s="44">
        <f t="shared" ca="1" si="48"/>
        <v>0</v>
      </c>
      <c r="B724" s="44" t="b" cm="1">
        <f t="array" ref="B724">AND(分科號=E724,D724&gt;=分起日,D724&lt;=分訖日,IF(分專案="全部",TRUE,J724=分專案))</f>
        <v>0</v>
      </c>
      <c r="C724" s="45">
        <f t="shared" si="46"/>
        <v>0</v>
      </c>
      <c r="D724" s="44">
        <f t="shared" si="47"/>
        <v>0</v>
      </c>
      <c r="E724" s="217">
        <f t="shared" si="49"/>
        <v>0</v>
      </c>
      <c r="F724" s="284"/>
      <c r="G724" s="289"/>
      <c r="H724" s="304"/>
      <c r="I724" s="290"/>
      <c r="J724" s="304"/>
      <c r="K724" s="305"/>
      <c r="L724" s="50"/>
      <c r="M724" s="63"/>
    </row>
    <row r="725" spans="1:13">
      <c r="A725" s="44">
        <f t="shared" ca="1" si="48"/>
        <v>0</v>
      </c>
      <c r="B725" s="44" t="b" cm="1">
        <f t="array" ref="B725">AND(分科號=E725,D725&gt;=分起日,D725&lt;=分訖日,IF(分專案="全部",TRUE,J725=分專案))</f>
        <v>0</v>
      </c>
      <c r="C725" s="45">
        <f t="shared" si="46"/>
        <v>0</v>
      </c>
      <c r="D725" s="44">
        <f t="shared" si="47"/>
        <v>0</v>
      </c>
      <c r="E725" s="217">
        <f t="shared" si="49"/>
        <v>0</v>
      </c>
      <c r="F725" s="284"/>
      <c r="G725" s="289"/>
      <c r="H725" s="304"/>
      <c r="I725" s="290"/>
      <c r="J725" s="304"/>
      <c r="K725" s="305"/>
      <c r="L725" s="50"/>
      <c r="M725" s="63"/>
    </row>
    <row r="726" spans="1:13">
      <c r="A726" s="44">
        <f t="shared" ca="1" si="48"/>
        <v>0</v>
      </c>
      <c r="B726" s="44" t="b" cm="1">
        <f t="array" ref="B726">AND(分科號=E726,D726&gt;=分起日,D726&lt;=分訖日,IF(分專案="全部",TRUE,J726=分專案))</f>
        <v>0</v>
      </c>
      <c r="C726" s="45">
        <f t="shared" si="46"/>
        <v>0</v>
      </c>
      <c r="D726" s="44">
        <f t="shared" si="47"/>
        <v>0</v>
      </c>
      <c r="E726" s="217">
        <f t="shared" si="49"/>
        <v>0</v>
      </c>
      <c r="F726" s="284"/>
      <c r="G726" s="289"/>
      <c r="H726" s="304"/>
      <c r="I726" s="290"/>
      <c r="J726" s="304"/>
      <c r="K726" s="305"/>
      <c r="L726" s="50"/>
      <c r="M726" s="63"/>
    </row>
    <row r="727" spans="1:13">
      <c r="A727" s="44">
        <f t="shared" ca="1" si="48"/>
        <v>0</v>
      </c>
      <c r="B727" s="44" t="b" cm="1">
        <f t="array" ref="B727">AND(分科號=E727,D727&gt;=分起日,D727&lt;=分訖日,IF(分專案="全部",TRUE,J727=分專案))</f>
        <v>0</v>
      </c>
      <c r="C727" s="45">
        <f t="shared" si="46"/>
        <v>0</v>
      </c>
      <c r="D727" s="44">
        <f t="shared" si="47"/>
        <v>0</v>
      </c>
      <c r="E727" s="217">
        <f t="shared" si="49"/>
        <v>0</v>
      </c>
      <c r="F727" s="284"/>
      <c r="G727" s="289"/>
      <c r="H727" s="304"/>
      <c r="I727" s="290"/>
      <c r="J727" s="304"/>
      <c r="K727" s="305"/>
      <c r="L727" s="50"/>
      <c r="M727" s="63"/>
    </row>
    <row r="728" spans="1:13">
      <c r="A728" s="44">
        <f t="shared" ca="1" si="48"/>
        <v>0</v>
      </c>
      <c r="B728" s="44" t="b" cm="1">
        <f t="array" ref="B728">AND(分科號=E728,D728&gt;=分起日,D728&lt;=分訖日,IF(分專案="全部",TRUE,J728=分專案))</f>
        <v>0</v>
      </c>
      <c r="C728" s="45">
        <f t="shared" si="46"/>
        <v>0</v>
      </c>
      <c r="D728" s="44">
        <f t="shared" si="47"/>
        <v>0</v>
      </c>
      <c r="E728" s="217">
        <f t="shared" si="49"/>
        <v>0</v>
      </c>
      <c r="F728" s="284"/>
      <c r="G728" s="289"/>
      <c r="H728" s="304"/>
      <c r="I728" s="290"/>
      <c r="J728" s="304"/>
      <c r="K728" s="305"/>
      <c r="L728" s="50"/>
      <c r="M728" s="63"/>
    </row>
    <row r="729" spans="1:13">
      <c r="A729" s="44">
        <f t="shared" ca="1" si="48"/>
        <v>0</v>
      </c>
      <c r="B729" s="44" t="b" cm="1">
        <f t="array" ref="B729">AND(分科號=E729,D729&gt;=分起日,D729&lt;=分訖日,IF(分專案="全部",TRUE,J729=分專案))</f>
        <v>0</v>
      </c>
      <c r="C729" s="45">
        <f t="shared" si="46"/>
        <v>0</v>
      </c>
      <c r="D729" s="44">
        <f t="shared" si="47"/>
        <v>0</v>
      </c>
      <c r="E729" s="217">
        <f t="shared" si="49"/>
        <v>0</v>
      </c>
      <c r="F729" s="284"/>
      <c r="G729" s="289"/>
      <c r="H729" s="304"/>
      <c r="I729" s="290"/>
      <c r="J729" s="304"/>
      <c r="K729" s="305"/>
      <c r="L729" s="50"/>
      <c r="M729" s="63"/>
    </row>
    <row r="730" spans="1:13">
      <c r="A730" s="44">
        <f t="shared" ca="1" si="48"/>
        <v>0</v>
      </c>
      <c r="B730" s="44" t="b" cm="1">
        <f t="array" ref="B730">AND(分科號=E730,D730&gt;=分起日,D730&lt;=分訖日,IF(分專案="全部",TRUE,J730=分專案))</f>
        <v>0</v>
      </c>
      <c r="C730" s="45">
        <f t="shared" si="46"/>
        <v>0</v>
      </c>
      <c r="D730" s="44">
        <f t="shared" si="47"/>
        <v>0</v>
      </c>
      <c r="E730" s="217">
        <f t="shared" si="49"/>
        <v>0</v>
      </c>
      <c r="F730" s="284"/>
      <c r="G730" s="289"/>
      <c r="H730" s="304"/>
      <c r="I730" s="290"/>
      <c r="J730" s="304"/>
      <c r="K730" s="305"/>
      <c r="L730" s="50"/>
      <c r="M730" s="63"/>
    </row>
    <row r="731" spans="1:13">
      <c r="A731" s="44">
        <f t="shared" ca="1" si="48"/>
        <v>0</v>
      </c>
      <c r="B731" s="44" t="b" cm="1">
        <f t="array" ref="B731">AND(分科號=E731,D731&gt;=分起日,D731&lt;=分訖日,IF(分專案="全部",TRUE,J731=分專案))</f>
        <v>0</v>
      </c>
      <c r="C731" s="45">
        <f t="shared" si="46"/>
        <v>0</v>
      </c>
      <c r="D731" s="44">
        <f t="shared" si="47"/>
        <v>0</v>
      </c>
      <c r="E731" s="217">
        <f t="shared" si="49"/>
        <v>0</v>
      </c>
      <c r="F731" s="284"/>
      <c r="G731" s="289"/>
      <c r="H731" s="304"/>
      <c r="I731" s="290"/>
      <c r="J731" s="304"/>
      <c r="K731" s="305"/>
      <c r="L731" s="50"/>
      <c r="M731" s="63"/>
    </row>
    <row r="732" spans="1:13">
      <c r="A732" s="44">
        <f t="shared" ca="1" si="48"/>
        <v>0</v>
      </c>
      <c r="B732" s="44" t="b" cm="1">
        <f t="array" ref="B732">AND(分科號=E732,D732&gt;=分起日,D732&lt;=分訖日,IF(分專案="全部",TRUE,J732=分專案))</f>
        <v>0</v>
      </c>
      <c r="C732" s="45">
        <f t="shared" si="46"/>
        <v>0</v>
      </c>
      <c r="D732" s="44">
        <f t="shared" si="47"/>
        <v>0</v>
      </c>
      <c r="E732" s="217">
        <f t="shared" si="49"/>
        <v>0</v>
      </c>
      <c r="F732" s="284"/>
      <c r="G732" s="289"/>
      <c r="H732" s="304"/>
      <c r="I732" s="290"/>
      <c r="J732" s="304"/>
      <c r="K732" s="305"/>
      <c r="L732" s="50"/>
      <c r="M732" s="63"/>
    </row>
    <row r="733" spans="1:13">
      <c r="A733" s="44">
        <f t="shared" ca="1" si="48"/>
        <v>0</v>
      </c>
      <c r="B733" s="44" t="b" cm="1">
        <f t="array" ref="B733">AND(分科號=E733,D733&gt;=分起日,D733&lt;=分訖日,IF(分專案="全部",TRUE,J733=分專案))</f>
        <v>0</v>
      </c>
      <c r="C733" s="45">
        <f t="shared" si="46"/>
        <v>0</v>
      </c>
      <c r="D733" s="44">
        <f t="shared" si="47"/>
        <v>0</v>
      </c>
      <c r="E733" s="217">
        <f t="shared" si="49"/>
        <v>0</v>
      </c>
      <c r="F733" s="284"/>
      <c r="G733" s="289"/>
      <c r="H733" s="304"/>
      <c r="I733" s="290"/>
      <c r="J733" s="304"/>
      <c r="K733" s="305"/>
      <c r="L733" s="50"/>
      <c r="M733" s="63"/>
    </row>
    <row r="734" spans="1:13">
      <c r="A734" s="44">
        <f t="shared" ca="1" si="48"/>
        <v>0</v>
      </c>
      <c r="B734" s="44" t="b" cm="1">
        <f t="array" ref="B734">AND(分科號=E734,D734&gt;=分起日,D734&lt;=分訖日,IF(分專案="全部",TRUE,J734=分專案))</f>
        <v>0</v>
      </c>
      <c r="C734" s="45">
        <f t="shared" si="46"/>
        <v>0</v>
      </c>
      <c r="D734" s="44">
        <f t="shared" si="47"/>
        <v>0</v>
      </c>
      <c r="E734" s="217">
        <f t="shared" si="49"/>
        <v>0</v>
      </c>
      <c r="F734" s="284"/>
      <c r="G734" s="289"/>
      <c r="H734" s="304"/>
      <c r="I734" s="290"/>
      <c r="J734" s="304"/>
      <c r="K734" s="305"/>
      <c r="L734" s="50"/>
      <c r="M734" s="63"/>
    </row>
    <row r="735" spans="1:13">
      <c r="A735" s="44">
        <f t="shared" ca="1" si="48"/>
        <v>0</v>
      </c>
      <c r="B735" s="44" t="b" cm="1">
        <f t="array" ref="B735">AND(分科號=E735,D735&gt;=分起日,D735&lt;=分訖日,IF(分專案="全部",TRUE,J735=分專案))</f>
        <v>0</v>
      </c>
      <c r="C735" s="45">
        <f t="shared" si="46"/>
        <v>0</v>
      </c>
      <c r="D735" s="44">
        <f t="shared" si="47"/>
        <v>0</v>
      </c>
      <c r="E735" s="217">
        <f t="shared" si="49"/>
        <v>0</v>
      </c>
      <c r="F735" s="284"/>
      <c r="G735" s="289"/>
      <c r="H735" s="304"/>
      <c r="I735" s="290"/>
      <c r="J735" s="304"/>
      <c r="K735" s="305"/>
      <c r="L735" s="50"/>
      <c r="M735" s="63"/>
    </row>
    <row r="736" spans="1:13">
      <c r="A736" s="44">
        <f t="shared" ca="1" si="48"/>
        <v>0</v>
      </c>
      <c r="B736" s="44" t="b" cm="1">
        <f t="array" ref="B736">AND(分科號=E736,D736&gt;=分起日,D736&lt;=分訖日,IF(分專案="全部",TRUE,J736=分專案))</f>
        <v>0</v>
      </c>
      <c r="C736" s="45">
        <f t="shared" si="46"/>
        <v>0</v>
      </c>
      <c r="D736" s="44">
        <f t="shared" si="47"/>
        <v>0</v>
      </c>
      <c r="E736" s="217">
        <f t="shared" si="49"/>
        <v>0</v>
      </c>
      <c r="F736" s="284"/>
      <c r="G736" s="289"/>
      <c r="H736" s="304"/>
      <c r="I736" s="290"/>
      <c r="J736" s="304"/>
      <c r="K736" s="305"/>
      <c r="L736" s="50"/>
      <c r="M736" s="63"/>
    </row>
    <row r="737" spans="1:13">
      <c r="A737" s="44">
        <f t="shared" ca="1" si="48"/>
        <v>0</v>
      </c>
      <c r="B737" s="44" t="b" cm="1">
        <f t="array" ref="B737">AND(分科號=E737,D737&gt;=分起日,D737&lt;=分訖日,IF(分專案="全部",TRUE,J737=分專案))</f>
        <v>0</v>
      </c>
      <c r="C737" s="45">
        <f t="shared" si="46"/>
        <v>0</v>
      </c>
      <c r="D737" s="44">
        <f t="shared" si="47"/>
        <v>0</v>
      </c>
      <c r="E737" s="217">
        <f t="shared" si="49"/>
        <v>0</v>
      </c>
      <c r="F737" s="284"/>
      <c r="G737" s="289"/>
      <c r="H737" s="304"/>
      <c r="I737" s="290"/>
      <c r="J737" s="304"/>
      <c r="K737" s="305"/>
      <c r="L737" s="50"/>
      <c r="M737" s="63"/>
    </row>
    <row r="738" spans="1:13">
      <c r="A738" s="44">
        <f t="shared" ca="1" si="48"/>
        <v>0</v>
      </c>
      <c r="B738" s="44" t="b" cm="1">
        <f t="array" ref="B738">AND(分科號=E738,D738&gt;=分起日,D738&lt;=分訖日,IF(分專案="全部",TRUE,J738=分專案))</f>
        <v>0</v>
      </c>
      <c r="C738" s="45">
        <f t="shared" si="46"/>
        <v>0</v>
      </c>
      <c r="D738" s="44">
        <f t="shared" si="47"/>
        <v>0</v>
      </c>
      <c r="E738" s="217">
        <f t="shared" si="49"/>
        <v>0</v>
      </c>
      <c r="F738" s="284"/>
      <c r="G738" s="289"/>
      <c r="H738" s="304"/>
      <c r="I738" s="290"/>
      <c r="J738" s="304"/>
      <c r="K738" s="305"/>
      <c r="L738" s="50"/>
      <c r="M738" s="63"/>
    </row>
    <row r="739" spans="1:13">
      <c r="A739" s="44">
        <f t="shared" ca="1" si="48"/>
        <v>0</v>
      </c>
      <c r="B739" s="44" t="b" cm="1">
        <f t="array" ref="B739">AND(分科號=E739,D739&gt;=分起日,D739&lt;=分訖日,IF(分專案="全部",TRUE,J739=分專案))</f>
        <v>0</v>
      </c>
      <c r="C739" s="45">
        <f t="shared" si="46"/>
        <v>0</v>
      </c>
      <c r="D739" s="44">
        <f t="shared" si="47"/>
        <v>0</v>
      </c>
      <c r="E739" s="217">
        <f t="shared" si="49"/>
        <v>0</v>
      </c>
      <c r="F739" s="284"/>
      <c r="G739" s="289"/>
      <c r="H739" s="304"/>
      <c r="I739" s="290"/>
      <c r="J739" s="304"/>
      <c r="K739" s="305"/>
      <c r="L739" s="50"/>
      <c r="M739" s="63"/>
    </row>
    <row r="740" spans="1:13">
      <c r="A740" s="44">
        <f t="shared" ca="1" si="48"/>
        <v>0</v>
      </c>
      <c r="B740" s="44" t="b" cm="1">
        <f t="array" ref="B740">AND(分科號=E740,D740&gt;=分起日,D740&lt;=分訖日,IF(分專案="全部",TRUE,J740=分專案))</f>
        <v>0</v>
      </c>
      <c r="C740" s="45">
        <f t="shared" si="46"/>
        <v>0</v>
      </c>
      <c r="D740" s="44">
        <f t="shared" si="47"/>
        <v>0</v>
      </c>
      <c r="E740" s="217">
        <f t="shared" si="49"/>
        <v>0</v>
      </c>
      <c r="F740" s="284"/>
      <c r="G740" s="289"/>
      <c r="H740" s="304"/>
      <c r="I740" s="290"/>
      <c r="J740" s="304"/>
      <c r="K740" s="305"/>
      <c r="L740" s="50"/>
      <c r="M740" s="63"/>
    </row>
    <row r="741" spans="1:13">
      <c r="A741" s="44">
        <f t="shared" ca="1" si="48"/>
        <v>0</v>
      </c>
      <c r="B741" s="44" t="b" cm="1">
        <f t="array" ref="B741">AND(分科號=E741,D741&gt;=分起日,D741&lt;=分訖日,IF(分專案="全部",TRUE,J741=分專案))</f>
        <v>0</v>
      </c>
      <c r="C741" s="45">
        <f t="shared" si="46"/>
        <v>0</v>
      </c>
      <c r="D741" s="44">
        <f t="shared" si="47"/>
        <v>0</v>
      </c>
      <c r="E741" s="217">
        <f t="shared" si="49"/>
        <v>0</v>
      </c>
      <c r="F741" s="284"/>
      <c r="G741" s="289"/>
      <c r="H741" s="304"/>
      <c r="I741" s="290"/>
      <c r="J741" s="304"/>
      <c r="K741" s="305"/>
      <c r="L741" s="50"/>
      <c r="M741" s="63"/>
    </row>
    <row r="742" spans="1:13">
      <c r="A742" s="44">
        <f t="shared" ca="1" si="48"/>
        <v>0</v>
      </c>
      <c r="B742" s="44" t="b" cm="1">
        <f t="array" ref="B742">AND(分科號=E742,D742&gt;=分起日,D742&lt;=分訖日,IF(分專案="全部",TRUE,J742=分專案))</f>
        <v>0</v>
      </c>
      <c r="C742" s="45">
        <f t="shared" si="46"/>
        <v>0</v>
      </c>
      <c r="D742" s="44">
        <f t="shared" si="47"/>
        <v>0</v>
      </c>
      <c r="E742" s="217">
        <f t="shared" si="49"/>
        <v>0</v>
      </c>
      <c r="F742" s="284"/>
      <c r="G742" s="289"/>
      <c r="H742" s="304"/>
      <c r="I742" s="290"/>
      <c r="J742" s="304"/>
      <c r="K742" s="305"/>
      <c r="L742" s="50"/>
      <c r="M742" s="63"/>
    </row>
    <row r="743" spans="1:13">
      <c r="A743" s="44">
        <f t="shared" ca="1" si="48"/>
        <v>0</v>
      </c>
      <c r="B743" s="44" t="b" cm="1">
        <f t="array" ref="B743">AND(分科號=E743,D743&gt;=分起日,D743&lt;=分訖日,IF(分專案="全部",TRUE,J743=分專案))</f>
        <v>0</v>
      </c>
      <c r="C743" s="45">
        <f t="shared" si="46"/>
        <v>0</v>
      </c>
      <c r="D743" s="44">
        <f t="shared" si="47"/>
        <v>0</v>
      </c>
      <c r="E743" s="217">
        <f t="shared" si="49"/>
        <v>0</v>
      </c>
      <c r="F743" s="284"/>
      <c r="G743" s="289"/>
      <c r="H743" s="304"/>
      <c r="I743" s="290"/>
      <c r="J743" s="304"/>
      <c r="K743" s="305"/>
      <c r="L743" s="50"/>
      <c r="M743" s="63"/>
    </row>
    <row r="744" spans="1:13">
      <c r="A744" s="44">
        <f t="shared" ca="1" si="48"/>
        <v>0</v>
      </c>
      <c r="B744" s="44" t="b" cm="1">
        <f t="array" ref="B744">AND(分科號=E744,D744&gt;=分起日,D744&lt;=分訖日,IF(分專案="全部",TRUE,J744=分專案))</f>
        <v>0</v>
      </c>
      <c r="C744" s="45">
        <f t="shared" si="46"/>
        <v>0</v>
      </c>
      <c r="D744" s="44">
        <f t="shared" si="47"/>
        <v>0</v>
      </c>
      <c r="E744" s="217">
        <f t="shared" si="49"/>
        <v>0</v>
      </c>
      <c r="F744" s="284"/>
      <c r="G744" s="289"/>
      <c r="H744" s="304"/>
      <c r="I744" s="290"/>
      <c r="J744" s="304"/>
      <c r="K744" s="305"/>
      <c r="L744" s="50"/>
      <c r="M744" s="63"/>
    </row>
    <row r="745" spans="1:13">
      <c r="A745" s="44">
        <f t="shared" ca="1" si="48"/>
        <v>0</v>
      </c>
      <c r="B745" s="44" t="b" cm="1">
        <f t="array" ref="B745">AND(分科號=E745,D745&gt;=分起日,D745&lt;=分訖日,IF(分專案="全部",TRUE,J745=分專案))</f>
        <v>0</v>
      </c>
      <c r="C745" s="45">
        <f t="shared" si="46"/>
        <v>0</v>
      </c>
      <c r="D745" s="44">
        <f t="shared" si="47"/>
        <v>0</v>
      </c>
      <c r="E745" s="217">
        <f t="shared" si="49"/>
        <v>0</v>
      </c>
      <c r="F745" s="284"/>
      <c r="G745" s="289"/>
      <c r="H745" s="304"/>
      <c r="I745" s="290"/>
      <c r="J745" s="304"/>
      <c r="K745" s="305"/>
      <c r="L745" s="50"/>
      <c r="M745" s="63"/>
    </row>
    <row r="746" spans="1:13">
      <c r="A746" s="44">
        <f t="shared" ca="1" si="48"/>
        <v>0</v>
      </c>
      <c r="B746" s="44" t="b" cm="1">
        <f t="array" ref="B746">AND(分科號=E746,D746&gt;=分起日,D746&lt;=分訖日,IF(分專案="全部",TRUE,J746=分專案))</f>
        <v>0</v>
      </c>
      <c r="C746" s="45">
        <f t="shared" si="46"/>
        <v>0</v>
      </c>
      <c r="D746" s="44">
        <f t="shared" si="47"/>
        <v>0</v>
      </c>
      <c r="E746" s="217">
        <f t="shared" si="49"/>
        <v>0</v>
      </c>
      <c r="F746" s="284"/>
      <c r="G746" s="289"/>
      <c r="H746" s="304"/>
      <c r="I746" s="290"/>
      <c r="J746" s="304"/>
      <c r="K746" s="305"/>
      <c r="L746" s="50"/>
      <c r="M746" s="63"/>
    </row>
    <row r="747" spans="1:13">
      <c r="A747" s="44">
        <f t="shared" ca="1" si="48"/>
        <v>0</v>
      </c>
      <c r="B747" s="44" t="b" cm="1">
        <f t="array" ref="B747">AND(分科號=E747,D747&gt;=分起日,D747&lt;=分訖日,IF(分專案="全部",TRUE,J747=分專案))</f>
        <v>0</v>
      </c>
      <c r="C747" s="45">
        <f t="shared" si="46"/>
        <v>0</v>
      </c>
      <c r="D747" s="44">
        <f t="shared" si="47"/>
        <v>0</v>
      </c>
      <c r="E747" s="217">
        <f t="shared" si="49"/>
        <v>0</v>
      </c>
      <c r="F747" s="284"/>
      <c r="G747" s="289"/>
      <c r="H747" s="304"/>
      <c r="I747" s="290"/>
      <c r="J747" s="304"/>
      <c r="K747" s="305"/>
      <c r="L747" s="50"/>
      <c r="M747" s="63"/>
    </row>
    <row r="748" spans="1:13">
      <c r="A748" s="44">
        <f t="shared" ca="1" si="48"/>
        <v>0</v>
      </c>
      <c r="B748" s="44" t="b" cm="1">
        <f t="array" ref="B748">AND(分科號=E748,D748&gt;=分起日,D748&lt;=分訖日,IF(分專案="全部",TRUE,J748=分專案))</f>
        <v>0</v>
      </c>
      <c r="C748" s="45">
        <f t="shared" si="46"/>
        <v>0</v>
      </c>
      <c r="D748" s="44">
        <f t="shared" si="47"/>
        <v>0</v>
      </c>
      <c r="E748" s="217">
        <f t="shared" si="49"/>
        <v>0</v>
      </c>
      <c r="F748" s="284"/>
      <c r="G748" s="289"/>
      <c r="H748" s="304"/>
      <c r="I748" s="290"/>
      <c r="J748" s="304"/>
      <c r="K748" s="305"/>
      <c r="L748" s="50"/>
      <c r="M748" s="63"/>
    </row>
    <row r="749" spans="1:13">
      <c r="A749" s="44">
        <f t="shared" ca="1" si="48"/>
        <v>0</v>
      </c>
      <c r="B749" s="44" t="b" cm="1">
        <f t="array" ref="B749">AND(分科號=E749,D749&gt;=分起日,D749&lt;=分訖日,IF(分專案="全部",TRUE,J749=分專案))</f>
        <v>0</v>
      </c>
      <c r="C749" s="45">
        <f t="shared" si="46"/>
        <v>0</v>
      </c>
      <c r="D749" s="44">
        <f t="shared" si="47"/>
        <v>0</v>
      </c>
      <c r="E749" s="217">
        <f t="shared" si="49"/>
        <v>0</v>
      </c>
      <c r="F749" s="284"/>
      <c r="G749" s="289"/>
      <c r="H749" s="304"/>
      <c r="I749" s="290"/>
      <c r="J749" s="304"/>
      <c r="K749" s="305"/>
      <c r="L749" s="50"/>
      <c r="M749" s="63"/>
    </row>
    <row r="750" spans="1:13">
      <c r="A750" s="44">
        <f t="shared" ca="1" si="48"/>
        <v>0</v>
      </c>
      <c r="B750" s="44" t="b" cm="1">
        <f t="array" ref="B750">AND(分科號=E750,D750&gt;=分起日,D750&lt;=分訖日,IF(分專案="全部",TRUE,J750=分專案))</f>
        <v>0</v>
      </c>
      <c r="C750" s="45">
        <f t="shared" si="46"/>
        <v>0</v>
      </c>
      <c r="D750" s="44">
        <f t="shared" si="47"/>
        <v>0</v>
      </c>
      <c r="E750" s="217">
        <f t="shared" si="49"/>
        <v>0</v>
      </c>
      <c r="F750" s="284"/>
      <c r="G750" s="289"/>
      <c r="H750" s="304"/>
      <c r="I750" s="290"/>
      <c r="J750" s="304"/>
      <c r="K750" s="305"/>
      <c r="L750" s="50"/>
      <c r="M750" s="63"/>
    </row>
    <row r="751" spans="1:13">
      <c r="A751" s="44">
        <f t="shared" ca="1" si="48"/>
        <v>0</v>
      </c>
      <c r="B751" s="44" t="b" cm="1">
        <f t="array" ref="B751">AND(分科號=E751,D751&gt;=分起日,D751&lt;=分訖日,IF(分專案="全部",TRUE,J751=分專案))</f>
        <v>0</v>
      </c>
      <c r="C751" s="45">
        <f t="shared" si="46"/>
        <v>0</v>
      </c>
      <c r="D751" s="44">
        <f t="shared" si="47"/>
        <v>0</v>
      </c>
      <c r="E751" s="217">
        <f t="shared" si="49"/>
        <v>0</v>
      </c>
      <c r="F751" s="284"/>
      <c r="G751" s="289"/>
      <c r="H751" s="304"/>
      <c r="I751" s="290"/>
      <c r="J751" s="304"/>
      <c r="K751" s="305"/>
      <c r="L751" s="50"/>
      <c r="M751" s="63"/>
    </row>
    <row r="752" spans="1:13">
      <c r="A752" s="44">
        <f t="shared" ca="1" si="48"/>
        <v>0</v>
      </c>
      <c r="B752" s="44" t="b" cm="1">
        <f t="array" ref="B752">AND(分科號=E752,D752&gt;=分起日,D752&lt;=分訖日,IF(分專案="全部",TRUE,J752=分專案))</f>
        <v>0</v>
      </c>
      <c r="C752" s="45">
        <f t="shared" si="46"/>
        <v>0</v>
      </c>
      <c r="D752" s="44">
        <f t="shared" si="47"/>
        <v>0</v>
      </c>
      <c r="E752" s="217">
        <f t="shared" si="49"/>
        <v>0</v>
      </c>
      <c r="F752" s="284"/>
      <c r="G752" s="289"/>
      <c r="H752" s="304"/>
      <c r="I752" s="290"/>
      <c r="J752" s="304"/>
      <c r="K752" s="305"/>
      <c r="L752" s="50"/>
      <c r="M752" s="63"/>
    </row>
    <row r="753" spans="1:13">
      <c r="A753" s="44">
        <f t="shared" ca="1" si="48"/>
        <v>0</v>
      </c>
      <c r="B753" s="44" t="b" cm="1">
        <f t="array" ref="B753">AND(分科號=E753,D753&gt;=分起日,D753&lt;=分訖日,IF(分專案="全部",TRUE,J753=分專案))</f>
        <v>0</v>
      </c>
      <c r="C753" s="45">
        <f t="shared" si="46"/>
        <v>0</v>
      </c>
      <c r="D753" s="44">
        <f t="shared" si="47"/>
        <v>0</v>
      </c>
      <c r="E753" s="217">
        <f t="shared" si="49"/>
        <v>0</v>
      </c>
      <c r="F753" s="284"/>
      <c r="G753" s="289"/>
      <c r="H753" s="304"/>
      <c r="I753" s="290"/>
      <c r="J753" s="304"/>
      <c r="K753" s="305"/>
      <c r="L753" s="50"/>
      <c r="M753" s="63"/>
    </row>
    <row r="754" spans="1:13">
      <c r="A754" s="44">
        <f t="shared" ca="1" si="48"/>
        <v>0</v>
      </c>
      <c r="B754" s="44" t="b" cm="1">
        <f t="array" ref="B754">AND(分科號=E754,D754&gt;=分起日,D754&lt;=分訖日,IF(分專案="全部",TRUE,J754=分專案))</f>
        <v>0</v>
      </c>
      <c r="C754" s="45">
        <f t="shared" si="46"/>
        <v>0</v>
      </c>
      <c r="D754" s="44">
        <f t="shared" si="47"/>
        <v>0</v>
      </c>
      <c r="E754" s="217">
        <f t="shared" si="49"/>
        <v>0</v>
      </c>
      <c r="F754" s="284"/>
      <c r="G754" s="289"/>
      <c r="H754" s="304"/>
      <c r="I754" s="290"/>
      <c r="J754" s="304"/>
      <c r="K754" s="305"/>
      <c r="L754" s="50"/>
      <c r="M754" s="63"/>
    </row>
    <row r="755" spans="1:13">
      <c r="A755" s="44">
        <f t="shared" ca="1" si="48"/>
        <v>0</v>
      </c>
      <c r="B755" s="44" t="b" cm="1">
        <f t="array" ref="B755">AND(分科號=E755,D755&gt;=分起日,D755&lt;=分訖日,IF(分專案="全部",TRUE,J755=分專案))</f>
        <v>0</v>
      </c>
      <c r="C755" s="45">
        <f t="shared" si="46"/>
        <v>0</v>
      </c>
      <c r="D755" s="44">
        <f t="shared" si="47"/>
        <v>0</v>
      </c>
      <c r="E755" s="217">
        <f t="shared" si="49"/>
        <v>0</v>
      </c>
      <c r="F755" s="284"/>
      <c r="G755" s="289"/>
      <c r="H755" s="304"/>
      <c r="I755" s="290"/>
      <c r="J755" s="304"/>
      <c r="K755" s="305"/>
      <c r="L755" s="50"/>
      <c r="M755" s="63"/>
    </row>
    <row r="756" spans="1:13">
      <c r="A756" s="44">
        <f t="shared" ca="1" si="48"/>
        <v>0</v>
      </c>
      <c r="B756" s="44" t="b" cm="1">
        <f t="array" ref="B756">AND(分科號=E756,D756&gt;=分起日,D756&lt;=分訖日,IF(分專案="全部",TRUE,J756=分專案))</f>
        <v>0</v>
      </c>
      <c r="C756" s="45">
        <f t="shared" si="46"/>
        <v>0</v>
      </c>
      <c r="D756" s="44">
        <f t="shared" si="47"/>
        <v>0</v>
      </c>
      <c r="E756" s="217">
        <f t="shared" si="49"/>
        <v>0</v>
      </c>
      <c r="F756" s="284"/>
      <c r="G756" s="289"/>
      <c r="H756" s="304"/>
      <c r="I756" s="290"/>
      <c r="J756" s="304"/>
      <c r="K756" s="305"/>
      <c r="L756" s="50"/>
      <c r="M756" s="63"/>
    </row>
    <row r="757" spans="1:13">
      <c r="A757" s="44">
        <f t="shared" ca="1" si="48"/>
        <v>0</v>
      </c>
      <c r="B757" s="44" t="b" cm="1">
        <f t="array" ref="B757">AND(分科號=E757,D757&gt;=分起日,D757&lt;=分訖日,IF(分專案="全部",TRUE,J757=分專案))</f>
        <v>0</v>
      </c>
      <c r="C757" s="45">
        <f t="shared" si="46"/>
        <v>0</v>
      </c>
      <c r="D757" s="44">
        <f t="shared" si="47"/>
        <v>0</v>
      </c>
      <c r="E757" s="217">
        <f t="shared" si="49"/>
        <v>0</v>
      </c>
      <c r="F757" s="284"/>
      <c r="G757" s="289"/>
      <c r="H757" s="304"/>
      <c r="I757" s="290"/>
      <c r="J757" s="304"/>
      <c r="K757" s="305"/>
      <c r="L757" s="50"/>
      <c r="M757" s="63"/>
    </row>
    <row r="758" spans="1:13">
      <c r="A758" s="44">
        <f t="shared" ca="1" si="48"/>
        <v>0</v>
      </c>
      <c r="B758" s="44" t="b" cm="1">
        <f t="array" ref="B758">AND(分科號=E758,D758&gt;=分起日,D758&lt;=分訖日,IF(分專案="全部",TRUE,J758=分專案))</f>
        <v>0</v>
      </c>
      <c r="C758" s="45">
        <f t="shared" si="46"/>
        <v>0</v>
      </c>
      <c r="D758" s="44">
        <f t="shared" si="47"/>
        <v>0</v>
      </c>
      <c r="E758" s="217">
        <f t="shared" si="49"/>
        <v>0</v>
      </c>
      <c r="F758" s="284"/>
      <c r="G758" s="289"/>
      <c r="H758" s="304"/>
      <c r="I758" s="290"/>
      <c r="J758" s="304"/>
      <c r="K758" s="305"/>
      <c r="L758" s="50"/>
      <c r="M758" s="63"/>
    </row>
    <row r="759" spans="1:13">
      <c r="A759" s="44">
        <f t="shared" ca="1" si="48"/>
        <v>0</v>
      </c>
      <c r="B759" s="44" t="b" cm="1">
        <f t="array" ref="B759">AND(分科號=E759,D759&gt;=分起日,D759&lt;=分訖日,IF(分專案="全部",TRUE,J759=分專案))</f>
        <v>0</v>
      </c>
      <c r="C759" s="45">
        <f t="shared" si="46"/>
        <v>0</v>
      </c>
      <c r="D759" s="44">
        <f t="shared" si="47"/>
        <v>0</v>
      </c>
      <c r="E759" s="217">
        <f t="shared" si="49"/>
        <v>0</v>
      </c>
      <c r="F759" s="284"/>
      <c r="G759" s="289"/>
      <c r="H759" s="304"/>
      <c r="I759" s="290"/>
      <c r="J759" s="304"/>
      <c r="K759" s="305"/>
      <c r="L759" s="50"/>
      <c r="M759" s="63"/>
    </row>
    <row r="760" spans="1:13">
      <c r="A760" s="44">
        <f t="shared" ca="1" si="48"/>
        <v>0</v>
      </c>
      <c r="B760" s="44" t="b" cm="1">
        <f t="array" ref="B760">AND(分科號=E760,D760&gt;=分起日,D760&lt;=分訖日,IF(分專案="全部",TRUE,J760=分專案))</f>
        <v>0</v>
      </c>
      <c r="C760" s="45">
        <f t="shared" si="46"/>
        <v>0</v>
      </c>
      <c r="D760" s="44">
        <f t="shared" si="47"/>
        <v>0</v>
      </c>
      <c r="E760" s="217">
        <f t="shared" si="49"/>
        <v>0</v>
      </c>
      <c r="F760" s="284"/>
      <c r="G760" s="289"/>
      <c r="H760" s="304"/>
      <c r="I760" s="290"/>
      <c r="J760" s="304"/>
      <c r="K760" s="305"/>
      <c r="L760" s="50"/>
      <c r="M760" s="63"/>
    </row>
    <row r="761" spans="1:13">
      <c r="A761" s="44">
        <f t="shared" ca="1" si="48"/>
        <v>0</v>
      </c>
      <c r="B761" s="44" t="b" cm="1">
        <f t="array" ref="B761">AND(分科號=E761,D761&gt;=分起日,D761&lt;=分訖日,IF(分專案="全部",TRUE,J761=分專案))</f>
        <v>0</v>
      </c>
      <c r="C761" s="45">
        <f t="shared" si="46"/>
        <v>0</v>
      </c>
      <c r="D761" s="44">
        <f t="shared" si="47"/>
        <v>0</v>
      </c>
      <c r="E761" s="217">
        <f t="shared" si="49"/>
        <v>0</v>
      </c>
      <c r="F761" s="284"/>
      <c r="G761" s="289"/>
      <c r="H761" s="304"/>
      <c r="I761" s="290"/>
      <c r="J761" s="304"/>
      <c r="K761" s="305"/>
      <c r="L761" s="50"/>
      <c r="M761" s="63"/>
    </row>
    <row r="762" spans="1:13">
      <c r="A762" s="44">
        <f t="shared" ca="1" si="48"/>
        <v>0</v>
      </c>
      <c r="B762" s="44" t="b" cm="1">
        <f t="array" ref="B762">AND(分科號=E762,D762&gt;=分起日,D762&lt;=分訖日,IF(分專案="全部",TRUE,J762=分專案))</f>
        <v>0</v>
      </c>
      <c r="C762" s="45">
        <f t="shared" si="46"/>
        <v>0</v>
      </c>
      <c r="D762" s="44">
        <f t="shared" si="47"/>
        <v>0</v>
      </c>
      <c r="E762" s="217">
        <f t="shared" si="49"/>
        <v>0</v>
      </c>
      <c r="F762" s="284"/>
      <c r="G762" s="289"/>
      <c r="H762" s="304"/>
      <c r="I762" s="290"/>
      <c r="J762" s="304"/>
      <c r="K762" s="305"/>
      <c r="L762" s="50"/>
      <c r="M762" s="63"/>
    </row>
    <row r="763" spans="1:13">
      <c r="A763" s="44">
        <f t="shared" ca="1" si="48"/>
        <v>0</v>
      </c>
      <c r="B763" s="44" t="b" cm="1">
        <f t="array" ref="B763">AND(分科號=E763,D763&gt;=分起日,D763&lt;=分訖日,IF(分專案="全部",TRUE,J763=分專案))</f>
        <v>0</v>
      </c>
      <c r="C763" s="45">
        <f t="shared" si="46"/>
        <v>0</v>
      </c>
      <c r="D763" s="44">
        <f t="shared" si="47"/>
        <v>0</v>
      </c>
      <c r="E763" s="217">
        <f t="shared" si="49"/>
        <v>0</v>
      </c>
      <c r="F763" s="284"/>
      <c r="G763" s="289"/>
      <c r="H763" s="304"/>
      <c r="I763" s="290"/>
      <c r="J763" s="304"/>
      <c r="K763" s="305"/>
      <c r="L763" s="50"/>
      <c r="M763" s="63"/>
    </row>
    <row r="764" spans="1:13">
      <c r="A764" s="44">
        <f t="shared" ca="1" si="48"/>
        <v>0</v>
      </c>
      <c r="B764" s="44" t="b" cm="1">
        <f t="array" ref="B764">AND(分科號=E764,D764&gt;=分起日,D764&lt;=分訖日,IF(分專案="全部",TRUE,J764=分專案))</f>
        <v>0</v>
      </c>
      <c r="C764" s="45">
        <f t="shared" si="46"/>
        <v>0</v>
      </c>
      <c r="D764" s="44">
        <f t="shared" si="47"/>
        <v>0</v>
      </c>
      <c r="E764" s="217">
        <f t="shared" si="49"/>
        <v>0</v>
      </c>
      <c r="F764" s="284"/>
      <c r="G764" s="289"/>
      <c r="H764" s="304"/>
      <c r="I764" s="290"/>
      <c r="J764" s="304"/>
      <c r="K764" s="305"/>
      <c r="L764" s="50"/>
      <c r="M764" s="63"/>
    </row>
    <row r="765" spans="1:13">
      <c r="A765" s="44">
        <f t="shared" ca="1" si="48"/>
        <v>0</v>
      </c>
      <c r="B765" s="44" t="b" cm="1">
        <f t="array" ref="B765">AND(分科號=E765,D765&gt;=分起日,D765&lt;=分訖日,IF(分專案="全部",TRUE,J765=分專案))</f>
        <v>0</v>
      </c>
      <c r="C765" s="45">
        <f t="shared" si="46"/>
        <v>0</v>
      </c>
      <c r="D765" s="44">
        <f t="shared" si="47"/>
        <v>0</v>
      </c>
      <c r="E765" s="217">
        <f t="shared" si="49"/>
        <v>0</v>
      </c>
      <c r="F765" s="284"/>
      <c r="G765" s="289"/>
      <c r="H765" s="304"/>
      <c r="I765" s="290"/>
      <c r="J765" s="304"/>
      <c r="K765" s="305"/>
      <c r="L765" s="50"/>
      <c r="M765" s="63"/>
    </row>
    <row r="766" spans="1:13">
      <c r="A766" s="44">
        <f t="shared" ca="1" si="48"/>
        <v>0</v>
      </c>
      <c r="B766" s="44" t="b" cm="1">
        <f t="array" ref="B766">AND(分科號=E766,D766&gt;=分起日,D766&lt;=分訖日,IF(分專案="全部",TRUE,J766=分專案))</f>
        <v>0</v>
      </c>
      <c r="C766" s="45">
        <f t="shared" si="46"/>
        <v>0</v>
      </c>
      <c r="D766" s="44">
        <f t="shared" si="47"/>
        <v>0</v>
      </c>
      <c r="E766" s="217">
        <f t="shared" si="49"/>
        <v>0</v>
      </c>
      <c r="F766" s="284"/>
      <c r="G766" s="289"/>
      <c r="H766" s="304"/>
      <c r="I766" s="290"/>
      <c r="J766" s="304"/>
      <c r="K766" s="305"/>
      <c r="L766" s="50"/>
      <c r="M766" s="63"/>
    </row>
    <row r="767" spans="1:13">
      <c r="A767" s="44">
        <f t="shared" ca="1" si="48"/>
        <v>0</v>
      </c>
      <c r="B767" s="44" t="b" cm="1">
        <f t="array" ref="B767">AND(分科號=E767,D767&gt;=分起日,D767&lt;=分訖日,IF(分專案="全部",TRUE,J767=分專案))</f>
        <v>0</v>
      </c>
      <c r="C767" s="45">
        <f t="shared" si="46"/>
        <v>0</v>
      </c>
      <c r="D767" s="44">
        <f t="shared" si="47"/>
        <v>0</v>
      </c>
      <c r="E767" s="217">
        <f t="shared" si="49"/>
        <v>0</v>
      </c>
      <c r="F767" s="284"/>
      <c r="G767" s="289"/>
      <c r="H767" s="304"/>
      <c r="I767" s="290"/>
      <c r="J767" s="304"/>
      <c r="K767" s="305"/>
      <c r="L767" s="50"/>
      <c r="M767" s="63"/>
    </row>
    <row r="768" spans="1:13">
      <c r="A768" s="44">
        <f t="shared" ca="1" si="48"/>
        <v>0</v>
      </c>
      <c r="B768" s="44" t="b" cm="1">
        <f t="array" ref="B768">AND(分科號=E768,D768&gt;=分起日,D768&lt;=分訖日,IF(分專案="全部",TRUE,J768=分專案))</f>
        <v>0</v>
      </c>
      <c r="C768" s="45">
        <f t="shared" si="46"/>
        <v>0</v>
      </c>
      <c r="D768" s="44">
        <f t="shared" si="47"/>
        <v>0</v>
      </c>
      <c r="E768" s="217">
        <f t="shared" si="49"/>
        <v>0</v>
      </c>
      <c r="F768" s="284"/>
      <c r="G768" s="289"/>
      <c r="H768" s="304"/>
      <c r="I768" s="290"/>
      <c r="J768" s="304"/>
      <c r="K768" s="305"/>
      <c r="L768" s="50"/>
      <c r="M768" s="63"/>
    </row>
    <row r="769" spans="1:13">
      <c r="A769" s="44">
        <f t="shared" ca="1" si="48"/>
        <v>0</v>
      </c>
      <c r="B769" s="44" t="b" cm="1">
        <f t="array" ref="B769">AND(分科號=E769,D769&gt;=分起日,D769&lt;=分訖日,IF(分專案="全部",TRUE,J769=分專案))</f>
        <v>0</v>
      </c>
      <c r="C769" s="45">
        <f t="shared" si="46"/>
        <v>0</v>
      </c>
      <c r="D769" s="44">
        <f t="shared" si="47"/>
        <v>0</v>
      </c>
      <c r="E769" s="217">
        <f t="shared" si="49"/>
        <v>0</v>
      </c>
      <c r="F769" s="284"/>
      <c r="G769" s="289"/>
      <c r="H769" s="304"/>
      <c r="I769" s="290"/>
      <c r="J769" s="304"/>
      <c r="K769" s="305"/>
      <c r="L769" s="50"/>
      <c r="M769" s="63"/>
    </row>
    <row r="770" spans="1:13">
      <c r="A770" s="44">
        <f t="shared" ca="1" si="48"/>
        <v>0</v>
      </c>
      <c r="B770" s="44" t="b" cm="1">
        <f t="array" ref="B770">AND(分科號=E770,D770&gt;=分起日,D770&lt;=分訖日,IF(分專案="全部",TRUE,J770=分專案))</f>
        <v>0</v>
      </c>
      <c r="C770" s="45">
        <f t="shared" si="46"/>
        <v>0</v>
      </c>
      <c r="D770" s="44">
        <f t="shared" si="47"/>
        <v>0</v>
      </c>
      <c r="E770" s="217">
        <f t="shared" si="49"/>
        <v>0</v>
      </c>
      <c r="F770" s="284"/>
      <c r="G770" s="289"/>
      <c r="H770" s="304"/>
      <c r="I770" s="290"/>
      <c r="J770" s="304"/>
      <c r="K770" s="305"/>
      <c r="L770" s="50"/>
      <c r="M770" s="63"/>
    </row>
    <row r="771" spans="1:13">
      <c r="A771" s="44">
        <f t="shared" ca="1" si="48"/>
        <v>0</v>
      </c>
      <c r="B771" s="44" t="b" cm="1">
        <f t="array" ref="B771">AND(分科號=E771,D771&gt;=分起日,D771&lt;=分訖日,IF(分專案="全部",TRUE,J771=分專案))</f>
        <v>0</v>
      </c>
      <c r="C771" s="45">
        <f t="shared" si="46"/>
        <v>0</v>
      </c>
      <c r="D771" s="44">
        <f t="shared" si="47"/>
        <v>0</v>
      </c>
      <c r="E771" s="217">
        <f t="shared" si="49"/>
        <v>0</v>
      </c>
      <c r="F771" s="284"/>
      <c r="G771" s="289"/>
      <c r="H771" s="304"/>
      <c r="I771" s="290"/>
      <c r="J771" s="304"/>
      <c r="K771" s="305"/>
      <c r="L771" s="50"/>
      <c r="M771" s="63"/>
    </row>
    <row r="772" spans="1:13">
      <c r="A772" s="44">
        <f t="shared" ca="1" si="48"/>
        <v>0</v>
      </c>
      <c r="B772" s="44" t="b" cm="1">
        <f t="array" ref="B772">AND(分科號=E772,D772&gt;=分起日,D772&lt;=分訖日,IF(分專案="全部",TRUE,J772=分專案))</f>
        <v>0</v>
      </c>
      <c r="C772" s="45">
        <f t="shared" si="46"/>
        <v>0</v>
      </c>
      <c r="D772" s="44">
        <f t="shared" si="47"/>
        <v>0</v>
      </c>
      <c r="E772" s="217">
        <f t="shared" si="49"/>
        <v>0</v>
      </c>
      <c r="F772" s="284"/>
      <c r="G772" s="289"/>
      <c r="H772" s="304"/>
      <c r="I772" s="290"/>
      <c r="J772" s="304"/>
      <c r="K772" s="305"/>
      <c r="L772" s="50"/>
      <c r="M772" s="63"/>
    </row>
    <row r="773" spans="1:13">
      <c r="A773" s="44">
        <f t="shared" ca="1" si="48"/>
        <v>0</v>
      </c>
      <c r="B773" s="44" t="b" cm="1">
        <f t="array" ref="B773">AND(分科號=E773,D773&gt;=分起日,D773&lt;=分訖日,IF(分專案="全部",TRUE,J773=分專案))</f>
        <v>0</v>
      </c>
      <c r="C773" s="45">
        <f t="shared" si="46"/>
        <v>0</v>
      </c>
      <c r="D773" s="44">
        <f t="shared" si="47"/>
        <v>0</v>
      </c>
      <c r="E773" s="217">
        <f t="shared" si="49"/>
        <v>0</v>
      </c>
      <c r="F773" s="284"/>
      <c r="G773" s="289"/>
      <c r="H773" s="304"/>
      <c r="I773" s="290"/>
      <c r="J773" s="304"/>
      <c r="K773" s="305"/>
      <c r="L773" s="50"/>
      <c r="M773" s="63"/>
    </row>
    <row r="774" spans="1:13">
      <c r="A774" s="44">
        <f t="shared" ca="1" si="48"/>
        <v>0</v>
      </c>
      <c r="B774" s="44" t="b" cm="1">
        <f t="array" ref="B774">AND(分科號=E774,D774&gt;=分起日,D774&lt;=分訖日,IF(分專案="全部",TRUE,J774=分專案))</f>
        <v>0</v>
      </c>
      <c r="C774" s="45">
        <f t="shared" si="46"/>
        <v>0</v>
      </c>
      <c r="D774" s="44">
        <f t="shared" si="47"/>
        <v>0</v>
      </c>
      <c r="E774" s="217">
        <f t="shared" si="49"/>
        <v>0</v>
      </c>
      <c r="F774" s="284"/>
      <c r="G774" s="289"/>
      <c r="H774" s="304"/>
      <c r="I774" s="290"/>
      <c r="J774" s="304"/>
      <c r="K774" s="305"/>
      <c r="L774" s="50"/>
      <c r="M774" s="63"/>
    </row>
    <row r="775" spans="1:13">
      <c r="A775" s="44">
        <f t="shared" ca="1" si="48"/>
        <v>0</v>
      </c>
      <c r="B775" s="44" t="b" cm="1">
        <f t="array" ref="B775">AND(分科號=E775,D775&gt;=分起日,D775&lt;=分訖日,IF(分專案="全部",TRUE,J775=分專案))</f>
        <v>0</v>
      </c>
      <c r="C775" s="45">
        <f t="shared" ref="C775:C838" si="50">IF(F775&lt;&gt;"",F775,IF(E775&lt;&gt;0,INDEX(C:C,ROW()-1),0))</f>
        <v>0</v>
      </c>
      <c r="D775" s="44">
        <f t="shared" ref="D775:D838" si="51">IF(G775&lt;&gt;"",G775,IF(E775&lt;&gt;0,INDEX(D:D,ROW()-1),0))</f>
        <v>0</v>
      </c>
      <c r="E775" s="217">
        <f t="shared" si="49"/>
        <v>0</v>
      </c>
      <c r="F775" s="284"/>
      <c r="G775" s="289"/>
      <c r="H775" s="304"/>
      <c r="I775" s="290"/>
      <c r="J775" s="304"/>
      <c r="K775" s="305"/>
      <c r="L775" s="50"/>
      <c r="M775" s="63"/>
    </row>
    <row r="776" spans="1:13">
      <c r="A776" s="44">
        <f t="shared" ca="1" si="48"/>
        <v>0</v>
      </c>
      <c r="B776" s="44" t="b" cm="1">
        <f t="array" ref="B776">AND(分科號=E776,D776&gt;=分起日,D776&lt;=分訖日,IF(分專案="全部",TRUE,J776=分專案))</f>
        <v>0</v>
      </c>
      <c r="C776" s="45">
        <f t="shared" si="50"/>
        <v>0</v>
      </c>
      <c r="D776" s="44">
        <f t="shared" si="51"/>
        <v>0</v>
      </c>
      <c r="E776" s="217">
        <f t="shared" si="49"/>
        <v>0</v>
      </c>
      <c r="F776" s="284"/>
      <c r="G776" s="289"/>
      <c r="H776" s="304"/>
      <c r="I776" s="290"/>
      <c r="J776" s="304"/>
      <c r="K776" s="305"/>
      <c r="L776" s="50"/>
      <c r="M776" s="63"/>
    </row>
    <row r="777" spans="1:13">
      <c r="A777" s="44">
        <f t="shared" ref="A777:A840" ca="1" si="52">IF(B777,COUNTIF(OFFSET(B777,ROW()*-1+6,,ROW()-5),TRUE),0)</f>
        <v>0</v>
      </c>
      <c r="B777" s="44" t="b" cm="1">
        <f t="array" ref="B777">AND(分科號=E777,D777&gt;=分起日,D777&lt;=分訖日,IF(分專案="全部",TRUE,J777=分專案))</f>
        <v>0</v>
      </c>
      <c r="C777" s="45">
        <f t="shared" si="50"/>
        <v>0</v>
      </c>
      <c r="D777" s="44">
        <f t="shared" si="51"/>
        <v>0</v>
      </c>
      <c r="E777" s="217">
        <f t="shared" si="49"/>
        <v>0</v>
      </c>
      <c r="F777" s="284"/>
      <c r="G777" s="289"/>
      <c r="H777" s="304"/>
      <c r="I777" s="290"/>
      <c r="J777" s="304"/>
      <c r="K777" s="305"/>
      <c r="L777" s="50"/>
      <c r="M777" s="63"/>
    </row>
    <row r="778" spans="1:13">
      <c r="A778" s="44">
        <f t="shared" ca="1" si="52"/>
        <v>0</v>
      </c>
      <c r="B778" s="44" t="b" cm="1">
        <f t="array" ref="B778">AND(分科號=E778,D778&gt;=分起日,D778&lt;=分訖日,IF(分專案="全部",TRUE,J778=分專案))</f>
        <v>0</v>
      </c>
      <c r="C778" s="45">
        <f t="shared" si="50"/>
        <v>0</v>
      </c>
      <c r="D778" s="44">
        <f t="shared" si="51"/>
        <v>0</v>
      </c>
      <c r="E778" s="217">
        <f t="shared" ref="E778:E841" si="53">IF(I778&lt;&gt;"",VALUE(TRIM(LEFT(I778,6))),0)</f>
        <v>0</v>
      </c>
      <c r="F778" s="284"/>
      <c r="G778" s="289"/>
      <c r="H778" s="304"/>
      <c r="I778" s="290"/>
      <c r="J778" s="304"/>
      <c r="K778" s="305"/>
      <c r="L778" s="50"/>
      <c r="M778" s="63"/>
    </row>
    <row r="779" spans="1:13">
      <c r="A779" s="44">
        <f t="shared" ca="1" si="52"/>
        <v>0</v>
      </c>
      <c r="B779" s="44" t="b" cm="1">
        <f t="array" ref="B779">AND(分科號=E779,D779&gt;=分起日,D779&lt;=分訖日,IF(分專案="全部",TRUE,J779=分專案))</f>
        <v>0</v>
      </c>
      <c r="C779" s="45">
        <f t="shared" si="50"/>
        <v>0</v>
      </c>
      <c r="D779" s="44">
        <f t="shared" si="51"/>
        <v>0</v>
      </c>
      <c r="E779" s="217">
        <f t="shared" si="53"/>
        <v>0</v>
      </c>
      <c r="F779" s="284"/>
      <c r="G779" s="289"/>
      <c r="H779" s="304"/>
      <c r="I779" s="290"/>
      <c r="J779" s="304"/>
      <c r="K779" s="305"/>
      <c r="L779" s="50"/>
      <c r="M779" s="63"/>
    </row>
    <row r="780" spans="1:13">
      <c r="A780" s="44">
        <f t="shared" ca="1" si="52"/>
        <v>0</v>
      </c>
      <c r="B780" s="44" t="b" cm="1">
        <f t="array" ref="B780">AND(分科號=E780,D780&gt;=分起日,D780&lt;=分訖日,IF(分專案="全部",TRUE,J780=分專案))</f>
        <v>0</v>
      </c>
      <c r="C780" s="45">
        <f t="shared" si="50"/>
        <v>0</v>
      </c>
      <c r="D780" s="44">
        <f t="shared" si="51"/>
        <v>0</v>
      </c>
      <c r="E780" s="217">
        <f t="shared" si="53"/>
        <v>0</v>
      </c>
      <c r="F780" s="284"/>
      <c r="G780" s="289"/>
      <c r="H780" s="304"/>
      <c r="I780" s="290"/>
      <c r="J780" s="304"/>
      <c r="K780" s="305"/>
      <c r="L780" s="50"/>
      <c r="M780" s="63"/>
    </row>
    <row r="781" spans="1:13">
      <c r="A781" s="44">
        <f t="shared" ca="1" si="52"/>
        <v>0</v>
      </c>
      <c r="B781" s="44" t="b" cm="1">
        <f t="array" ref="B781">AND(分科號=E781,D781&gt;=分起日,D781&lt;=分訖日,IF(分專案="全部",TRUE,J781=分專案))</f>
        <v>0</v>
      </c>
      <c r="C781" s="45">
        <f t="shared" si="50"/>
        <v>0</v>
      </c>
      <c r="D781" s="44">
        <f t="shared" si="51"/>
        <v>0</v>
      </c>
      <c r="E781" s="217">
        <f t="shared" si="53"/>
        <v>0</v>
      </c>
      <c r="F781" s="284"/>
      <c r="G781" s="289"/>
      <c r="H781" s="304"/>
      <c r="I781" s="290"/>
      <c r="J781" s="304"/>
      <c r="K781" s="305"/>
      <c r="L781" s="50"/>
      <c r="M781" s="63"/>
    </row>
    <row r="782" spans="1:13">
      <c r="A782" s="44">
        <f t="shared" ca="1" si="52"/>
        <v>0</v>
      </c>
      <c r="B782" s="44" t="b" cm="1">
        <f t="array" ref="B782">AND(分科號=E782,D782&gt;=分起日,D782&lt;=分訖日,IF(分專案="全部",TRUE,J782=分專案))</f>
        <v>0</v>
      </c>
      <c r="C782" s="45">
        <f t="shared" si="50"/>
        <v>0</v>
      </c>
      <c r="D782" s="44">
        <f t="shared" si="51"/>
        <v>0</v>
      </c>
      <c r="E782" s="217">
        <f t="shared" si="53"/>
        <v>0</v>
      </c>
      <c r="F782" s="284"/>
      <c r="G782" s="289"/>
      <c r="H782" s="304"/>
      <c r="I782" s="290"/>
      <c r="J782" s="304"/>
      <c r="K782" s="305"/>
      <c r="L782" s="50"/>
      <c r="M782" s="63"/>
    </row>
    <row r="783" spans="1:13">
      <c r="A783" s="44">
        <f t="shared" ca="1" si="52"/>
        <v>0</v>
      </c>
      <c r="B783" s="44" t="b" cm="1">
        <f t="array" ref="B783">AND(分科號=E783,D783&gt;=分起日,D783&lt;=分訖日,IF(分專案="全部",TRUE,J783=分專案))</f>
        <v>0</v>
      </c>
      <c r="C783" s="45">
        <f t="shared" si="50"/>
        <v>0</v>
      </c>
      <c r="D783" s="44">
        <f t="shared" si="51"/>
        <v>0</v>
      </c>
      <c r="E783" s="217">
        <f t="shared" si="53"/>
        <v>0</v>
      </c>
      <c r="F783" s="284"/>
      <c r="G783" s="289"/>
      <c r="H783" s="304"/>
      <c r="I783" s="290"/>
      <c r="J783" s="304"/>
      <c r="K783" s="305"/>
      <c r="L783" s="50"/>
      <c r="M783" s="63"/>
    </row>
    <row r="784" spans="1:13">
      <c r="A784" s="44">
        <f t="shared" ca="1" si="52"/>
        <v>0</v>
      </c>
      <c r="B784" s="44" t="b" cm="1">
        <f t="array" ref="B784">AND(分科號=E784,D784&gt;=分起日,D784&lt;=分訖日,IF(分專案="全部",TRUE,J784=分專案))</f>
        <v>0</v>
      </c>
      <c r="C784" s="45">
        <f t="shared" si="50"/>
        <v>0</v>
      </c>
      <c r="D784" s="44">
        <f t="shared" si="51"/>
        <v>0</v>
      </c>
      <c r="E784" s="217">
        <f t="shared" si="53"/>
        <v>0</v>
      </c>
      <c r="F784" s="284"/>
      <c r="G784" s="289"/>
      <c r="H784" s="304"/>
      <c r="I784" s="290"/>
      <c r="J784" s="304"/>
      <c r="K784" s="305"/>
      <c r="L784" s="50"/>
      <c r="M784" s="63"/>
    </row>
    <row r="785" spans="1:13">
      <c r="A785" s="44">
        <f t="shared" ca="1" si="52"/>
        <v>0</v>
      </c>
      <c r="B785" s="44" t="b" cm="1">
        <f t="array" ref="B785">AND(分科號=E785,D785&gt;=分起日,D785&lt;=分訖日,IF(分專案="全部",TRUE,J785=分專案))</f>
        <v>0</v>
      </c>
      <c r="C785" s="45">
        <f t="shared" si="50"/>
        <v>0</v>
      </c>
      <c r="D785" s="44">
        <f t="shared" si="51"/>
        <v>0</v>
      </c>
      <c r="E785" s="217">
        <f t="shared" si="53"/>
        <v>0</v>
      </c>
      <c r="F785" s="284"/>
      <c r="G785" s="289"/>
      <c r="H785" s="304"/>
      <c r="I785" s="290"/>
      <c r="J785" s="304"/>
      <c r="K785" s="305"/>
      <c r="L785" s="50"/>
      <c r="M785" s="63"/>
    </row>
    <row r="786" spans="1:13">
      <c r="A786" s="44">
        <f t="shared" ca="1" si="52"/>
        <v>0</v>
      </c>
      <c r="B786" s="44" t="b" cm="1">
        <f t="array" ref="B786">AND(分科號=E786,D786&gt;=分起日,D786&lt;=分訖日,IF(分專案="全部",TRUE,J786=分專案))</f>
        <v>0</v>
      </c>
      <c r="C786" s="45">
        <f t="shared" si="50"/>
        <v>0</v>
      </c>
      <c r="D786" s="44">
        <f t="shared" si="51"/>
        <v>0</v>
      </c>
      <c r="E786" s="217">
        <f t="shared" si="53"/>
        <v>0</v>
      </c>
      <c r="F786" s="284"/>
      <c r="G786" s="289"/>
      <c r="H786" s="304"/>
      <c r="I786" s="290"/>
      <c r="J786" s="304"/>
      <c r="K786" s="305"/>
      <c r="L786" s="50"/>
      <c r="M786" s="63"/>
    </row>
    <row r="787" spans="1:13">
      <c r="A787" s="44">
        <f t="shared" ca="1" si="52"/>
        <v>0</v>
      </c>
      <c r="B787" s="44" t="b" cm="1">
        <f t="array" ref="B787">AND(分科號=E787,D787&gt;=分起日,D787&lt;=分訖日,IF(分專案="全部",TRUE,J787=分專案))</f>
        <v>0</v>
      </c>
      <c r="C787" s="45">
        <f t="shared" si="50"/>
        <v>0</v>
      </c>
      <c r="D787" s="44">
        <f t="shared" si="51"/>
        <v>0</v>
      </c>
      <c r="E787" s="217">
        <f t="shared" si="53"/>
        <v>0</v>
      </c>
      <c r="F787" s="284"/>
      <c r="G787" s="289"/>
      <c r="H787" s="304"/>
      <c r="I787" s="290"/>
      <c r="J787" s="304"/>
      <c r="K787" s="305"/>
      <c r="L787" s="50"/>
      <c r="M787" s="63"/>
    </row>
    <row r="788" spans="1:13">
      <c r="A788" s="44">
        <f t="shared" ca="1" si="52"/>
        <v>0</v>
      </c>
      <c r="B788" s="44" t="b" cm="1">
        <f t="array" ref="B788">AND(分科號=E788,D788&gt;=分起日,D788&lt;=分訖日,IF(分專案="全部",TRUE,J788=分專案))</f>
        <v>0</v>
      </c>
      <c r="C788" s="45">
        <f t="shared" si="50"/>
        <v>0</v>
      </c>
      <c r="D788" s="44">
        <f t="shared" si="51"/>
        <v>0</v>
      </c>
      <c r="E788" s="217">
        <f t="shared" si="53"/>
        <v>0</v>
      </c>
      <c r="F788" s="284"/>
      <c r="G788" s="289"/>
      <c r="H788" s="304"/>
      <c r="I788" s="290"/>
      <c r="J788" s="304"/>
      <c r="K788" s="305"/>
      <c r="L788" s="50"/>
      <c r="M788" s="63"/>
    </row>
    <row r="789" spans="1:13">
      <c r="A789" s="44">
        <f t="shared" ca="1" si="52"/>
        <v>0</v>
      </c>
      <c r="B789" s="44" t="b" cm="1">
        <f t="array" ref="B789">AND(分科號=E789,D789&gt;=分起日,D789&lt;=分訖日,IF(分專案="全部",TRUE,J789=分專案))</f>
        <v>0</v>
      </c>
      <c r="C789" s="45">
        <f t="shared" si="50"/>
        <v>0</v>
      </c>
      <c r="D789" s="44">
        <f t="shared" si="51"/>
        <v>0</v>
      </c>
      <c r="E789" s="217">
        <f t="shared" si="53"/>
        <v>0</v>
      </c>
      <c r="F789" s="284"/>
      <c r="G789" s="289"/>
      <c r="H789" s="304"/>
      <c r="I789" s="290"/>
      <c r="J789" s="304"/>
      <c r="K789" s="305"/>
      <c r="L789" s="50"/>
      <c r="M789" s="63"/>
    </row>
    <row r="790" spans="1:13">
      <c r="A790" s="44">
        <f t="shared" ca="1" si="52"/>
        <v>0</v>
      </c>
      <c r="B790" s="44" t="b" cm="1">
        <f t="array" ref="B790">AND(分科號=E790,D790&gt;=分起日,D790&lt;=分訖日,IF(分專案="全部",TRUE,J790=分專案))</f>
        <v>0</v>
      </c>
      <c r="C790" s="45">
        <f t="shared" si="50"/>
        <v>0</v>
      </c>
      <c r="D790" s="44">
        <f t="shared" si="51"/>
        <v>0</v>
      </c>
      <c r="E790" s="217">
        <f t="shared" si="53"/>
        <v>0</v>
      </c>
      <c r="F790" s="284"/>
      <c r="G790" s="289"/>
      <c r="H790" s="304"/>
      <c r="I790" s="290"/>
      <c r="J790" s="304"/>
      <c r="K790" s="305"/>
      <c r="L790" s="50"/>
      <c r="M790" s="63"/>
    </row>
    <row r="791" spans="1:13">
      <c r="A791" s="44">
        <f t="shared" ca="1" si="52"/>
        <v>0</v>
      </c>
      <c r="B791" s="44" t="b" cm="1">
        <f t="array" ref="B791">AND(分科號=E791,D791&gt;=分起日,D791&lt;=分訖日,IF(分專案="全部",TRUE,J791=分專案))</f>
        <v>0</v>
      </c>
      <c r="C791" s="45">
        <f t="shared" si="50"/>
        <v>0</v>
      </c>
      <c r="D791" s="44">
        <f t="shared" si="51"/>
        <v>0</v>
      </c>
      <c r="E791" s="217">
        <f t="shared" si="53"/>
        <v>0</v>
      </c>
      <c r="F791" s="284"/>
      <c r="G791" s="289"/>
      <c r="H791" s="304"/>
      <c r="I791" s="290"/>
      <c r="J791" s="304"/>
      <c r="K791" s="305"/>
      <c r="L791" s="50"/>
      <c r="M791" s="63"/>
    </row>
    <row r="792" spans="1:13">
      <c r="A792" s="44">
        <f t="shared" ca="1" si="52"/>
        <v>0</v>
      </c>
      <c r="B792" s="44" t="b" cm="1">
        <f t="array" ref="B792">AND(分科號=E792,D792&gt;=分起日,D792&lt;=分訖日,IF(分專案="全部",TRUE,J792=分專案))</f>
        <v>0</v>
      </c>
      <c r="C792" s="45">
        <f t="shared" si="50"/>
        <v>0</v>
      </c>
      <c r="D792" s="44">
        <f t="shared" si="51"/>
        <v>0</v>
      </c>
      <c r="E792" s="217">
        <f t="shared" si="53"/>
        <v>0</v>
      </c>
      <c r="F792" s="284"/>
      <c r="G792" s="289"/>
      <c r="H792" s="304"/>
      <c r="I792" s="290"/>
      <c r="J792" s="304"/>
      <c r="K792" s="305"/>
      <c r="L792" s="50"/>
      <c r="M792" s="63"/>
    </row>
    <row r="793" spans="1:13">
      <c r="A793" s="44">
        <f t="shared" ca="1" si="52"/>
        <v>0</v>
      </c>
      <c r="B793" s="44" t="b" cm="1">
        <f t="array" ref="B793">AND(分科號=E793,D793&gt;=分起日,D793&lt;=分訖日,IF(分專案="全部",TRUE,J793=分專案))</f>
        <v>0</v>
      </c>
      <c r="C793" s="45">
        <f t="shared" si="50"/>
        <v>0</v>
      </c>
      <c r="D793" s="44">
        <f t="shared" si="51"/>
        <v>0</v>
      </c>
      <c r="E793" s="217">
        <f t="shared" si="53"/>
        <v>0</v>
      </c>
      <c r="F793" s="284"/>
      <c r="G793" s="289"/>
      <c r="H793" s="304"/>
      <c r="I793" s="290"/>
      <c r="J793" s="304"/>
      <c r="K793" s="305"/>
      <c r="L793" s="50"/>
      <c r="M793" s="63"/>
    </row>
    <row r="794" spans="1:13">
      <c r="A794" s="44">
        <f t="shared" ca="1" si="52"/>
        <v>0</v>
      </c>
      <c r="B794" s="44" t="b" cm="1">
        <f t="array" ref="B794">AND(分科號=E794,D794&gt;=分起日,D794&lt;=分訖日,IF(分專案="全部",TRUE,J794=分專案))</f>
        <v>0</v>
      </c>
      <c r="C794" s="45">
        <f t="shared" si="50"/>
        <v>0</v>
      </c>
      <c r="D794" s="44">
        <f t="shared" si="51"/>
        <v>0</v>
      </c>
      <c r="E794" s="217">
        <f t="shared" si="53"/>
        <v>0</v>
      </c>
      <c r="F794" s="284"/>
      <c r="G794" s="289"/>
      <c r="H794" s="304"/>
      <c r="I794" s="290"/>
      <c r="J794" s="304"/>
      <c r="K794" s="305"/>
      <c r="L794" s="50"/>
      <c r="M794" s="63"/>
    </row>
    <row r="795" spans="1:13">
      <c r="A795" s="44">
        <f t="shared" ca="1" si="52"/>
        <v>0</v>
      </c>
      <c r="B795" s="44" t="b" cm="1">
        <f t="array" ref="B795">AND(分科號=E795,D795&gt;=分起日,D795&lt;=分訖日,IF(分專案="全部",TRUE,J795=分專案))</f>
        <v>0</v>
      </c>
      <c r="C795" s="45">
        <f t="shared" si="50"/>
        <v>0</v>
      </c>
      <c r="D795" s="44">
        <f t="shared" si="51"/>
        <v>0</v>
      </c>
      <c r="E795" s="217">
        <f t="shared" si="53"/>
        <v>0</v>
      </c>
      <c r="F795" s="284"/>
      <c r="G795" s="289"/>
      <c r="H795" s="304"/>
      <c r="I795" s="290"/>
      <c r="J795" s="304"/>
      <c r="K795" s="305"/>
      <c r="L795" s="50"/>
      <c r="M795" s="63"/>
    </row>
    <row r="796" spans="1:13">
      <c r="A796" s="44">
        <f t="shared" ca="1" si="52"/>
        <v>0</v>
      </c>
      <c r="B796" s="44" t="b" cm="1">
        <f t="array" ref="B796">AND(分科號=E796,D796&gt;=分起日,D796&lt;=分訖日,IF(分專案="全部",TRUE,J796=分專案))</f>
        <v>0</v>
      </c>
      <c r="C796" s="45">
        <f t="shared" si="50"/>
        <v>0</v>
      </c>
      <c r="D796" s="44">
        <f t="shared" si="51"/>
        <v>0</v>
      </c>
      <c r="E796" s="217">
        <f t="shared" si="53"/>
        <v>0</v>
      </c>
      <c r="F796" s="284"/>
      <c r="G796" s="289"/>
      <c r="H796" s="304"/>
      <c r="I796" s="290"/>
      <c r="J796" s="304"/>
      <c r="K796" s="305"/>
      <c r="L796" s="50"/>
      <c r="M796" s="63"/>
    </row>
    <row r="797" spans="1:13">
      <c r="A797" s="44">
        <f t="shared" ca="1" si="52"/>
        <v>0</v>
      </c>
      <c r="B797" s="44" t="b" cm="1">
        <f t="array" ref="B797">AND(分科號=E797,D797&gt;=分起日,D797&lt;=分訖日,IF(分專案="全部",TRUE,J797=分專案))</f>
        <v>0</v>
      </c>
      <c r="C797" s="45">
        <f t="shared" si="50"/>
        <v>0</v>
      </c>
      <c r="D797" s="44">
        <f t="shared" si="51"/>
        <v>0</v>
      </c>
      <c r="E797" s="217">
        <f t="shared" si="53"/>
        <v>0</v>
      </c>
      <c r="F797" s="284"/>
      <c r="G797" s="289"/>
      <c r="H797" s="304"/>
      <c r="I797" s="290"/>
      <c r="J797" s="304"/>
      <c r="K797" s="305"/>
      <c r="L797" s="50"/>
      <c r="M797" s="63"/>
    </row>
    <row r="798" spans="1:13">
      <c r="A798" s="44">
        <f t="shared" ca="1" si="52"/>
        <v>0</v>
      </c>
      <c r="B798" s="44" t="b" cm="1">
        <f t="array" ref="B798">AND(分科號=E798,D798&gt;=分起日,D798&lt;=分訖日,IF(分專案="全部",TRUE,J798=分專案))</f>
        <v>0</v>
      </c>
      <c r="C798" s="45">
        <f t="shared" si="50"/>
        <v>0</v>
      </c>
      <c r="D798" s="44">
        <f t="shared" si="51"/>
        <v>0</v>
      </c>
      <c r="E798" s="217">
        <f t="shared" si="53"/>
        <v>0</v>
      </c>
      <c r="F798" s="284"/>
      <c r="G798" s="289"/>
      <c r="H798" s="304"/>
      <c r="I798" s="290"/>
      <c r="J798" s="304"/>
      <c r="K798" s="305"/>
      <c r="L798" s="50"/>
      <c r="M798" s="63"/>
    </row>
    <row r="799" spans="1:13">
      <c r="A799" s="44">
        <f t="shared" ca="1" si="52"/>
        <v>0</v>
      </c>
      <c r="B799" s="44" t="b" cm="1">
        <f t="array" ref="B799">AND(分科號=E799,D799&gt;=分起日,D799&lt;=分訖日,IF(分專案="全部",TRUE,J799=分專案))</f>
        <v>0</v>
      </c>
      <c r="C799" s="45">
        <f t="shared" si="50"/>
        <v>0</v>
      </c>
      <c r="D799" s="44">
        <f t="shared" si="51"/>
        <v>0</v>
      </c>
      <c r="E799" s="217">
        <f t="shared" si="53"/>
        <v>0</v>
      </c>
      <c r="F799" s="284"/>
      <c r="G799" s="289"/>
      <c r="H799" s="304"/>
      <c r="I799" s="290"/>
      <c r="J799" s="304"/>
      <c r="K799" s="305"/>
      <c r="L799" s="50"/>
      <c r="M799" s="63"/>
    </row>
    <row r="800" spans="1:13">
      <c r="A800" s="44">
        <f t="shared" ca="1" si="52"/>
        <v>0</v>
      </c>
      <c r="B800" s="44" t="b" cm="1">
        <f t="array" ref="B800">AND(分科號=E800,D800&gt;=分起日,D800&lt;=分訖日,IF(分專案="全部",TRUE,J800=分專案))</f>
        <v>0</v>
      </c>
      <c r="C800" s="45">
        <f t="shared" si="50"/>
        <v>0</v>
      </c>
      <c r="D800" s="44">
        <f t="shared" si="51"/>
        <v>0</v>
      </c>
      <c r="E800" s="217">
        <f t="shared" si="53"/>
        <v>0</v>
      </c>
      <c r="F800" s="284"/>
      <c r="G800" s="289"/>
      <c r="H800" s="304"/>
      <c r="I800" s="290"/>
      <c r="J800" s="304"/>
      <c r="K800" s="305"/>
      <c r="L800" s="50"/>
      <c r="M800" s="63"/>
    </row>
    <row r="801" spans="1:13">
      <c r="A801" s="44">
        <f t="shared" ca="1" si="52"/>
        <v>0</v>
      </c>
      <c r="B801" s="44" t="b" cm="1">
        <f t="array" ref="B801">AND(分科號=E801,D801&gt;=分起日,D801&lt;=分訖日,IF(分專案="全部",TRUE,J801=分專案))</f>
        <v>0</v>
      </c>
      <c r="C801" s="45">
        <f t="shared" si="50"/>
        <v>0</v>
      </c>
      <c r="D801" s="44">
        <f t="shared" si="51"/>
        <v>0</v>
      </c>
      <c r="E801" s="217">
        <f t="shared" si="53"/>
        <v>0</v>
      </c>
      <c r="F801" s="284"/>
      <c r="G801" s="289"/>
      <c r="H801" s="304"/>
      <c r="I801" s="290"/>
      <c r="J801" s="304"/>
      <c r="K801" s="305"/>
      <c r="L801" s="50"/>
      <c r="M801" s="63"/>
    </row>
    <row r="802" spans="1:13">
      <c r="A802" s="44">
        <f t="shared" ca="1" si="52"/>
        <v>0</v>
      </c>
      <c r="B802" s="44" t="b" cm="1">
        <f t="array" ref="B802">AND(分科號=E802,D802&gt;=分起日,D802&lt;=分訖日,IF(分專案="全部",TRUE,J802=分專案))</f>
        <v>0</v>
      </c>
      <c r="C802" s="45">
        <f t="shared" si="50"/>
        <v>0</v>
      </c>
      <c r="D802" s="44">
        <f t="shared" si="51"/>
        <v>0</v>
      </c>
      <c r="E802" s="217">
        <f t="shared" si="53"/>
        <v>0</v>
      </c>
      <c r="F802" s="284"/>
      <c r="G802" s="289"/>
      <c r="H802" s="304"/>
      <c r="I802" s="290"/>
      <c r="J802" s="304"/>
      <c r="K802" s="305"/>
      <c r="L802" s="50"/>
      <c r="M802" s="63"/>
    </row>
    <row r="803" spans="1:13">
      <c r="A803" s="44">
        <f t="shared" ca="1" si="52"/>
        <v>0</v>
      </c>
      <c r="B803" s="44" t="b" cm="1">
        <f t="array" ref="B803">AND(分科號=E803,D803&gt;=分起日,D803&lt;=分訖日,IF(分專案="全部",TRUE,J803=分專案))</f>
        <v>0</v>
      </c>
      <c r="C803" s="45">
        <f t="shared" si="50"/>
        <v>0</v>
      </c>
      <c r="D803" s="44">
        <f t="shared" si="51"/>
        <v>0</v>
      </c>
      <c r="E803" s="217">
        <f t="shared" si="53"/>
        <v>0</v>
      </c>
      <c r="F803" s="284"/>
      <c r="G803" s="289"/>
      <c r="H803" s="304"/>
      <c r="I803" s="290"/>
      <c r="J803" s="304"/>
      <c r="K803" s="305"/>
      <c r="L803" s="50"/>
      <c r="M803" s="63"/>
    </row>
    <row r="804" spans="1:13">
      <c r="A804" s="44">
        <f t="shared" ca="1" si="52"/>
        <v>0</v>
      </c>
      <c r="B804" s="44" t="b" cm="1">
        <f t="array" ref="B804">AND(分科號=E804,D804&gt;=分起日,D804&lt;=分訖日,IF(分專案="全部",TRUE,J804=分專案))</f>
        <v>0</v>
      </c>
      <c r="C804" s="45">
        <f t="shared" si="50"/>
        <v>0</v>
      </c>
      <c r="D804" s="44">
        <f t="shared" si="51"/>
        <v>0</v>
      </c>
      <c r="E804" s="217">
        <f t="shared" si="53"/>
        <v>0</v>
      </c>
      <c r="F804" s="284"/>
      <c r="G804" s="289"/>
      <c r="H804" s="304"/>
      <c r="I804" s="290"/>
      <c r="J804" s="304"/>
      <c r="K804" s="305"/>
      <c r="L804" s="50"/>
      <c r="M804" s="63"/>
    </row>
    <row r="805" spans="1:13">
      <c r="A805" s="44">
        <f t="shared" ca="1" si="52"/>
        <v>0</v>
      </c>
      <c r="B805" s="44" t="b" cm="1">
        <f t="array" ref="B805">AND(分科號=E805,D805&gt;=分起日,D805&lt;=分訖日,IF(分專案="全部",TRUE,J805=分專案))</f>
        <v>0</v>
      </c>
      <c r="C805" s="45">
        <f t="shared" si="50"/>
        <v>0</v>
      </c>
      <c r="D805" s="44">
        <f t="shared" si="51"/>
        <v>0</v>
      </c>
      <c r="E805" s="217">
        <f t="shared" si="53"/>
        <v>0</v>
      </c>
      <c r="F805" s="284"/>
      <c r="G805" s="289"/>
      <c r="H805" s="304"/>
      <c r="I805" s="290"/>
      <c r="J805" s="304"/>
      <c r="K805" s="305"/>
      <c r="L805" s="50"/>
      <c r="M805" s="63"/>
    </row>
    <row r="806" spans="1:13">
      <c r="A806" s="44">
        <f t="shared" ca="1" si="52"/>
        <v>0</v>
      </c>
      <c r="B806" s="44" t="b" cm="1">
        <f t="array" ref="B806">AND(分科號=E806,D806&gt;=分起日,D806&lt;=分訖日,IF(分專案="全部",TRUE,J806=分專案))</f>
        <v>0</v>
      </c>
      <c r="C806" s="45">
        <f t="shared" si="50"/>
        <v>0</v>
      </c>
      <c r="D806" s="44">
        <f t="shared" si="51"/>
        <v>0</v>
      </c>
      <c r="E806" s="217">
        <f t="shared" si="53"/>
        <v>0</v>
      </c>
      <c r="F806" s="284"/>
      <c r="G806" s="289"/>
      <c r="H806" s="304"/>
      <c r="I806" s="290"/>
      <c r="J806" s="304"/>
      <c r="K806" s="305"/>
      <c r="L806" s="50"/>
      <c r="M806" s="63"/>
    </row>
    <row r="807" spans="1:13">
      <c r="A807" s="44">
        <f t="shared" ca="1" si="52"/>
        <v>0</v>
      </c>
      <c r="B807" s="44" t="b" cm="1">
        <f t="array" ref="B807">AND(分科號=E807,D807&gt;=分起日,D807&lt;=分訖日,IF(分專案="全部",TRUE,J807=分專案))</f>
        <v>0</v>
      </c>
      <c r="C807" s="45">
        <f t="shared" si="50"/>
        <v>0</v>
      </c>
      <c r="D807" s="44">
        <f t="shared" si="51"/>
        <v>0</v>
      </c>
      <c r="E807" s="217">
        <f t="shared" si="53"/>
        <v>0</v>
      </c>
      <c r="F807" s="284"/>
      <c r="G807" s="289"/>
      <c r="H807" s="304"/>
      <c r="I807" s="290"/>
      <c r="J807" s="304"/>
      <c r="K807" s="305"/>
      <c r="L807" s="50"/>
      <c r="M807" s="63"/>
    </row>
    <row r="808" spans="1:13">
      <c r="A808" s="44">
        <f t="shared" ca="1" si="52"/>
        <v>0</v>
      </c>
      <c r="B808" s="44" t="b" cm="1">
        <f t="array" ref="B808">AND(分科號=E808,D808&gt;=分起日,D808&lt;=分訖日,IF(分專案="全部",TRUE,J808=分專案))</f>
        <v>0</v>
      </c>
      <c r="C808" s="45">
        <f t="shared" si="50"/>
        <v>0</v>
      </c>
      <c r="D808" s="44">
        <f t="shared" si="51"/>
        <v>0</v>
      </c>
      <c r="E808" s="217">
        <f t="shared" si="53"/>
        <v>0</v>
      </c>
      <c r="F808" s="284"/>
      <c r="G808" s="289"/>
      <c r="H808" s="304"/>
      <c r="I808" s="290"/>
      <c r="J808" s="304"/>
      <c r="K808" s="305"/>
      <c r="L808" s="50"/>
      <c r="M808" s="63"/>
    </row>
    <row r="809" spans="1:13">
      <c r="A809" s="44">
        <f t="shared" ca="1" si="52"/>
        <v>0</v>
      </c>
      <c r="B809" s="44" t="b" cm="1">
        <f t="array" ref="B809">AND(分科號=E809,D809&gt;=分起日,D809&lt;=分訖日,IF(分專案="全部",TRUE,J809=分專案))</f>
        <v>0</v>
      </c>
      <c r="C809" s="45">
        <f t="shared" si="50"/>
        <v>0</v>
      </c>
      <c r="D809" s="44">
        <f t="shared" si="51"/>
        <v>0</v>
      </c>
      <c r="E809" s="217">
        <f t="shared" si="53"/>
        <v>0</v>
      </c>
      <c r="F809" s="284"/>
      <c r="G809" s="289"/>
      <c r="H809" s="304"/>
      <c r="I809" s="290"/>
      <c r="J809" s="304"/>
      <c r="K809" s="305"/>
      <c r="L809" s="50"/>
      <c r="M809" s="63"/>
    </row>
    <row r="810" spans="1:13">
      <c r="A810" s="44">
        <f t="shared" ca="1" si="52"/>
        <v>0</v>
      </c>
      <c r="B810" s="44" t="b" cm="1">
        <f t="array" ref="B810">AND(分科號=E810,D810&gt;=分起日,D810&lt;=分訖日,IF(分專案="全部",TRUE,J810=分專案))</f>
        <v>0</v>
      </c>
      <c r="C810" s="45">
        <f t="shared" si="50"/>
        <v>0</v>
      </c>
      <c r="D810" s="44">
        <f t="shared" si="51"/>
        <v>0</v>
      </c>
      <c r="E810" s="217">
        <f t="shared" si="53"/>
        <v>0</v>
      </c>
      <c r="F810" s="284"/>
      <c r="G810" s="289"/>
      <c r="H810" s="304"/>
      <c r="I810" s="290"/>
      <c r="J810" s="304"/>
      <c r="K810" s="305"/>
      <c r="L810" s="50"/>
      <c r="M810" s="63"/>
    </row>
    <row r="811" spans="1:13">
      <c r="A811" s="44">
        <f t="shared" ca="1" si="52"/>
        <v>0</v>
      </c>
      <c r="B811" s="44" t="b" cm="1">
        <f t="array" ref="B811">AND(分科號=E811,D811&gt;=分起日,D811&lt;=分訖日,IF(分專案="全部",TRUE,J811=分專案))</f>
        <v>0</v>
      </c>
      <c r="C811" s="45">
        <f t="shared" si="50"/>
        <v>0</v>
      </c>
      <c r="D811" s="44">
        <f t="shared" si="51"/>
        <v>0</v>
      </c>
      <c r="E811" s="217">
        <f t="shared" si="53"/>
        <v>0</v>
      </c>
      <c r="F811" s="284"/>
      <c r="G811" s="289"/>
      <c r="H811" s="304"/>
      <c r="I811" s="290"/>
      <c r="J811" s="304"/>
      <c r="K811" s="305"/>
      <c r="L811" s="50"/>
      <c r="M811" s="63"/>
    </row>
    <row r="812" spans="1:13">
      <c r="A812" s="44">
        <f t="shared" ca="1" si="52"/>
        <v>0</v>
      </c>
      <c r="B812" s="44" t="b" cm="1">
        <f t="array" ref="B812">AND(分科號=E812,D812&gt;=分起日,D812&lt;=分訖日,IF(分專案="全部",TRUE,J812=分專案))</f>
        <v>0</v>
      </c>
      <c r="C812" s="45">
        <f t="shared" si="50"/>
        <v>0</v>
      </c>
      <c r="D812" s="44">
        <f t="shared" si="51"/>
        <v>0</v>
      </c>
      <c r="E812" s="217">
        <f t="shared" si="53"/>
        <v>0</v>
      </c>
      <c r="F812" s="284"/>
      <c r="G812" s="289"/>
      <c r="H812" s="304"/>
      <c r="I812" s="290"/>
      <c r="J812" s="304"/>
      <c r="K812" s="305"/>
      <c r="L812" s="50"/>
      <c r="M812" s="63"/>
    </row>
    <row r="813" spans="1:13">
      <c r="A813" s="44">
        <f t="shared" ca="1" si="52"/>
        <v>0</v>
      </c>
      <c r="B813" s="44" t="b" cm="1">
        <f t="array" ref="B813">AND(分科號=E813,D813&gt;=分起日,D813&lt;=分訖日,IF(分專案="全部",TRUE,J813=分專案))</f>
        <v>0</v>
      </c>
      <c r="C813" s="45">
        <f t="shared" si="50"/>
        <v>0</v>
      </c>
      <c r="D813" s="44">
        <f t="shared" si="51"/>
        <v>0</v>
      </c>
      <c r="E813" s="217">
        <f t="shared" si="53"/>
        <v>0</v>
      </c>
      <c r="F813" s="284"/>
      <c r="G813" s="289"/>
      <c r="H813" s="304"/>
      <c r="I813" s="290"/>
      <c r="J813" s="304"/>
      <c r="K813" s="305"/>
      <c r="L813" s="50"/>
      <c r="M813" s="63"/>
    </row>
    <row r="814" spans="1:13">
      <c r="A814" s="44">
        <f t="shared" ca="1" si="52"/>
        <v>0</v>
      </c>
      <c r="B814" s="44" t="b" cm="1">
        <f t="array" ref="B814">AND(分科號=E814,D814&gt;=分起日,D814&lt;=分訖日,IF(分專案="全部",TRUE,J814=分專案))</f>
        <v>0</v>
      </c>
      <c r="C814" s="45">
        <f t="shared" si="50"/>
        <v>0</v>
      </c>
      <c r="D814" s="44">
        <f t="shared" si="51"/>
        <v>0</v>
      </c>
      <c r="E814" s="217">
        <f t="shared" si="53"/>
        <v>0</v>
      </c>
      <c r="F814" s="284"/>
      <c r="G814" s="289"/>
      <c r="H814" s="304"/>
      <c r="I814" s="290"/>
      <c r="J814" s="304"/>
      <c r="K814" s="305"/>
      <c r="L814" s="50"/>
      <c r="M814" s="63"/>
    </row>
    <row r="815" spans="1:13">
      <c r="A815" s="44">
        <f t="shared" ca="1" si="52"/>
        <v>0</v>
      </c>
      <c r="B815" s="44" t="b" cm="1">
        <f t="array" ref="B815">AND(分科號=E815,D815&gt;=分起日,D815&lt;=分訖日,IF(分專案="全部",TRUE,J815=分專案))</f>
        <v>0</v>
      </c>
      <c r="C815" s="45">
        <f t="shared" si="50"/>
        <v>0</v>
      </c>
      <c r="D815" s="44">
        <f t="shared" si="51"/>
        <v>0</v>
      </c>
      <c r="E815" s="217">
        <f t="shared" si="53"/>
        <v>0</v>
      </c>
      <c r="F815" s="284"/>
      <c r="G815" s="289"/>
      <c r="H815" s="304"/>
      <c r="I815" s="290"/>
      <c r="J815" s="304"/>
      <c r="K815" s="305"/>
      <c r="L815" s="50"/>
      <c r="M815" s="63"/>
    </row>
    <row r="816" spans="1:13">
      <c r="A816" s="44">
        <f t="shared" ca="1" si="52"/>
        <v>0</v>
      </c>
      <c r="B816" s="44" t="b" cm="1">
        <f t="array" ref="B816">AND(分科號=E816,D816&gt;=分起日,D816&lt;=分訖日,IF(分專案="全部",TRUE,J816=分專案))</f>
        <v>0</v>
      </c>
      <c r="C816" s="45">
        <f t="shared" si="50"/>
        <v>0</v>
      </c>
      <c r="D816" s="44">
        <f t="shared" si="51"/>
        <v>0</v>
      </c>
      <c r="E816" s="217">
        <f t="shared" si="53"/>
        <v>0</v>
      </c>
      <c r="F816" s="284"/>
      <c r="G816" s="289"/>
      <c r="H816" s="304"/>
      <c r="I816" s="290"/>
      <c r="J816" s="304"/>
      <c r="K816" s="305"/>
      <c r="L816" s="50"/>
      <c r="M816" s="63"/>
    </row>
    <row r="817" spans="1:13">
      <c r="A817" s="44">
        <f t="shared" ca="1" si="52"/>
        <v>0</v>
      </c>
      <c r="B817" s="44" t="b" cm="1">
        <f t="array" ref="B817">AND(分科號=E817,D817&gt;=分起日,D817&lt;=分訖日,IF(分專案="全部",TRUE,J817=分專案))</f>
        <v>0</v>
      </c>
      <c r="C817" s="45">
        <f t="shared" si="50"/>
        <v>0</v>
      </c>
      <c r="D817" s="44">
        <f t="shared" si="51"/>
        <v>0</v>
      </c>
      <c r="E817" s="217">
        <f t="shared" si="53"/>
        <v>0</v>
      </c>
      <c r="F817" s="284"/>
      <c r="G817" s="289"/>
      <c r="H817" s="304"/>
      <c r="I817" s="290"/>
      <c r="J817" s="304"/>
      <c r="K817" s="305"/>
      <c r="L817" s="50"/>
      <c r="M817" s="63"/>
    </row>
    <row r="818" spans="1:13">
      <c r="A818" s="44">
        <f t="shared" ca="1" si="52"/>
        <v>0</v>
      </c>
      <c r="B818" s="44" t="b" cm="1">
        <f t="array" ref="B818">AND(分科號=E818,D818&gt;=分起日,D818&lt;=分訖日,IF(分專案="全部",TRUE,J818=分專案))</f>
        <v>0</v>
      </c>
      <c r="C818" s="45">
        <f t="shared" si="50"/>
        <v>0</v>
      </c>
      <c r="D818" s="44">
        <f t="shared" si="51"/>
        <v>0</v>
      </c>
      <c r="E818" s="217">
        <f t="shared" si="53"/>
        <v>0</v>
      </c>
      <c r="F818" s="284"/>
      <c r="G818" s="289"/>
      <c r="H818" s="304"/>
      <c r="I818" s="290"/>
      <c r="J818" s="304"/>
      <c r="K818" s="305"/>
      <c r="L818" s="50"/>
      <c r="M818" s="63"/>
    </row>
    <row r="819" spans="1:13">
      <c r="A819" s="44">
        <f t="shared" ca="1" si="52"/>
        <v>0</v>
      </c>
      <c r="B819" s="44" t="b" cm="1">
        <f t="array" ref="B819">AND(分科號=E819,D819&gt;=分起日,D819&lt;=分訖日,IF(分專案="全部",TRUE,J819=分專案))</f>
        <v>0</v>
      </c>
      <c r="C819" s="45">
        <f t="shared" si="50"/>
        <v>0</v>
      </c>
      <c r="D819" s="44">
        <f t="shared" si="51"/>
        <v>0</v>
      </c>
      <c r="E819" s="217">
        <f t="shared" si="53"/>
        <v>0</v>
      </c>
      <c r="F819" s="284"/>
      <c r="G819" s="289"/>
      <c r="H819" s="304"/>
      <c r="I819" s="290"/>
      <c r="J819" s="304"/>
      <c r="K819" s="305"/>
      <c r="L819" s="50"/>
      <c r="M819" s="63"/>
    </row>
    <row r="820" spans="1:13">
      <c r="A820" s="44">
        <f t="shared" ca="1" si="52"/>
        <v>0</v>
      </c>
      <c r="B820" s="44" t="b" cm="1">
        <f t="array" ref="B820">AND(分科號=E820,D820&gt;=分起日,D820&lt;=分訖日,IF(分專案="全部",TRUE,J820=分專案))</f>
        <v>0</v>
      </c>
      <c r="C820" s="45">
        <f t="shared" si="50"/>
        <v>0</v>
      </c>
      <c r="D820" s="44">
        <f t="shared" si="51"/>
        <v>0</v>
      </c>
      <c r="E820" s="217">
        <f t="shared" si="53"/>
        <v>0</v>
      </c>
      <c r="F820" s="284"/>
      <c r="G820" s="289"/>
      <c r="H820" s="304"/>
      <c r="I820" s="290"/>
      <c r="J820" s="304"/>
      <c r="K820" s="305"/>
      <c r="L820" s="50"/>
      <c r="M820" s="63"/>
    </row>
    <row r="821" spans="1:13">
      <c r="A821" s="44">
        <f t="shared" ca="1" si="52"/>
        <v>0</v>
      </c>
      <c r="B821" s="44" t="b" cm="1">
        <f t="array" ref="B821">AND(分科號=E821,D821&gt;=分起日,D821&lt;=分訖日,IF(分專案="全部",TRUE,J821=分專案))</f>
        <v>0</v>
      </c>
      <c r="C821" s="45">
        <f t="shared" si="50"/>
        <v>0</v>
      </c>
      <c r="D821" s="44">
        <f t="shared" si="51"/>
        <v>0</v>
      </c>
      <c r="E821" s="217">
        <f t="shared" si="53"/>
        <v>0</v>
      </c>
      <c r="F821" s="284"/>
      <c r="G821" s="289"/>
      <c r="H821" s="304"/>
      <c r="I821" s="290"/>
      <c r="J821" s="304"/>
      <c r="K821" s="305"/>
      <c r="L821" s="50"/>
      <c r="M821" s="63"/>
    </row>
    <row r="822" spans="1:13">
      <c r="A822" s="44">
        <f t="shared" ca="1" si="52"/>
        <v>0</v>
      </c>
      <c r="B822" s="44" t="b" cm="1">
        <f t="array" ref="B822">AND(分科號=E822,D822&gt;=分起日,D822&lt;=分訖日,IF(分專案="全部",TRUE,J822=分專案))</f>
        <v>0</v>
      </c>
      <c r="C822" s="45">
        <f t="shared" si="50"/>
        <v>0</v>
      </c>
      <c r="D822" s="44">
        <f t="shared" si="51"/>
        <v>0</v>
      </c>
      <c r="E822" s="217">
        <f t="shared" si="53"/>
        <v>0</v>
      </c>
      <c r="F822" s="284"/>
      <c r="G822" s="289"/>
      <c r="H822" s="304"/>
      <c r="I822" s="290"/>
      <c r="J822" s="304"/>
      <c r="K822" s="305"/>
      <c r="L822" s="50"/>
      <c r="M822" s="63"/>
    </row>
    <row r="823" spans="1:13">
      <c r="A823" s="44">
        <f t="shared" ca="1" si="52"/>
        <v>0</v>
      </c>
      <c r="B823" s="44" t="b" cm="1">
        <f t="array" ref="B823">AND(分科號=E823,D823&gt;=分起日,D823&lt;=分訖日,IF(分專案="全部",TRUE,J823=分專案))</f>
        <v>0</v>
      </c>
      <c r="C823" s="45">
        <f t="shared" si="50"/>
        <v>0</v>
      </c>
      <c r="D823" s="44">
        <f t="shared" si="51"/>
        <v>0</v>
      </c>
      <c r="E823" s="217">
        <f t="shared" si="53"/>
        <v>0</v>
      </c>
      <c r="F823" s="284"/>
      <c r="G823" s="289"/>
      <c r="H823" s="304"/>
      <c r="I823" s="290"/>
      <c r="J823" s="304"/>
      <c r="K823" s="305"/>
      <c r="L823" s="50"/>
      <c r="M823" s="63"/>
    </row>
    <row r="824" spans="1:13">
      <c r="A824" s="44">
        <f t="shared" ca="1" si="52"/>
        <v>0</v>
      </c>
      <c r="B824" s="44" t="b" cm="1">
        <f t="array" ref="B824">AND(分科號=E824,D824&gt;=分起日,D824&lt;=分訖日,IF(分專案="全部",TRUE,J824=分專案))</f>
        <v>0</v>
      </c>
      <c r="C824" s="45">
        <f t="shared" si="50"/>
        <v>0</v>
      </c>
      <c r="D824" s="44">
        <f t="shared" si="51"/>
        <v>0</v>
      </c>
      <c r="E824" s="217">
        <f t="shared" si="53"/>
        <v>0</v>
      </c>
      <c r="F824" s="284"/>
      <c r="G824" s="289"/>
      <c r="H824" s="304"/>
      <c r="I824" s="290"/>
      <c r="J824" s="304"/>
      <c r="K824" s="305"/>
      <c r="L824" s="50"/>
      <c r="M824" s="63"/>
    </row>
    <row r="825" spans="1:13">
      <c r="A825" s="44">
        <f t="shared" ca="1" si="52"/>
        <v>0</v>
      </c>
      <c r="B825" s="44" t="b" cm="1">
        <f t="array" ref="B825">AND(分科號=E825,D825&gt;=分起日,D825&lt;=分訖日,IF(分專案="全部",TRUE,J825=分專案))</f>
        <v>0</v>
      </c>
      <c r="C825" s="45">
        <f t="shared" si="50"/>
        <v>0</v>
      </c>
      <c r="D825" s="44">
        <f t="shared" si="51"/>
        <v>0</v>
      </c>
      <c r="E825" s="217">
        <f t="shared" si="53"/>
        <v>0</v>
      </c>
      <c r="F825" s="284"/>
      <c r="G825" s="289"/>
      <c r="H825" s="304"/>
      <c r="I825" s="290"/>
      <c r="J825" s="304"/>
      <c r="K825" s="305"/>
      <c r="L825" s="50"/>
      <c r="M825" s="63"/>
    </row>
    <row r="826" spans="1:13">
      <c r="A826" s="44">
        <f t="shared" ca="1" si="52"/>
        <v>0</v>
      </c>
      <c r="B826" s="44" t="b" cm="1">
        <f t="array" ref="B826">AND(分科號=E826,D826&gt;=分起日,D826&lt;=分訖日,IF(分專案="全部",TRUE,J826=分專案))</f>
        <v>0</v>
      </c>
      <c r="C826" s="45">
        <f t="shared" si="50"/>
        <v>0</v>
      </c>
      <c r="D826" s="44">
        <f t="shared" si="51"/>
        <v>0</v>
      </c>
      <c r="E826" s="217">
        <f t="shared" si="53"/>
        <v>0</v>
      </c>
      <c r="F826" s="284"/>
      <c r="G826" s="289"/>
      <c r="H826" s="304"/>
      <c r="I826" s="290"/>
      <c r="J826" s="304"/>
      <c r="K826" s="305"/>
      <c r="L826" s="50"/>
      <c r="M826" s="63"/>
    </row>
    <row r="827" spans="1:13">
      <c r="A827" s="44">
        <f t="shared" ca="1" si="52"/>
        <v>0</v>
      </c>
      <c r="B827" s="44" t="b" cm="1">
        <f t="array" ref="B827">AND(分科號=E827,D827&gt;=分起日,D827&lt;=分訖日,IF(分專案="全部",TRUE,J827=分專案))</f>
        <v>0</v>
      </c>
      <c r="C827" s="45">
        <f t="shared" si="50"/>
        <v>0</v>
      </c>
      <c r="D827" s="44">
        <f t="shared" si="51"/>
        <v>0</v>
      </c>
      <c r="E827" s="217">
        <f t="shared" si="53"/>
        <v>0</v>
      </c>
      <c r="F827" s="284"/>
      <c r="G827" s="289"/>
      <c r="H827" s="304"/>
      <c r="I827" s="290"/>
      <c r="J827" s="304"/>
      <c r="K827" s="305"/>
      <c r="L827" s="50"/>
      <c r="M827" s="63"/>
    </row>
    <row r="828" spans="1:13">
      <c r="A828" s="44">
        <f t="shared" ca="1" si="52"/>
        <v>0</v>
      </c>
      <c r="B828" s="44" t="b" cm="1">
        <f t="array" ref="B828">AND(分科號=E828,D828&gt;=分起日,D828&lt;=分訖日,IF(分專案="全部",TRUE,J828=分專案))</f>
        <v>0</v>
      </c>
      <c r="C828" s="45">
        <f t="shared" si="50"/>
        <v>0</v>
      </c>
      <c r="D828" s="44">
        <f t="shared" si="51"/>
        <v>0</v>
      </c>
      <c r="E828" s="217">
        <f t="shared" si="53"/>
        <v>0</v>
      </c>
      <c r="F828" s="284"/>
      <c r="G828" s="289"/>
      <c r="H828" s="304"/>
      <c r="I828" s="290"/>
      <c r="J828" s="304"/>
      <c r="K828" s="305"/>
      <c r="L828" s="50"/>
      <c r="M828" s="63"/>
    </row>
    <row r="829" spans="1:13">
      <c r="A829" s="44">
        <f t="shared" ca="1" si="52"/>
        <v>0</v>
      </c>
      <c r="B829" s="44" t="b" cm="1">
        <f t="array" ref="B829">AND(分科號=E829,D829&gt;=分起日,D829&lt;=分訖日,IF(分專案="全部",TRUE,J829=分專案))</f>
        <v>0</v>
      </c>
      <c r="C829" s="45">
        <f t="shared" si="50"/>
        <v>0</v>
      </c>
      <c r="D829" s="44">
        <f t="shared" si="51"/>
        <v>0</v>
      </c>
      <c r="E829" s="217">
        <f t="shared" si="53"/>
        <v>0</v>
      </c>
      <c r="F829" s="284"/>
      <c r="G829" s="289"/>
      <c r="H829" s="304"/>
      <c r="I829" s="290"/>
      <c r="J829" s="304"/>
      <c r="K829" s="305"/>
      <c r="L829" s="50"/>
      <c r="M829" s="63"/>
    </row>
    <row r="830" spans="1:13">
      <c r="A830" s="44">
        <f t="shared" ca="1" si="52"/>
        <v>0</v>
      </c>
      <c r="B830" s="44" t="b" cm="1">
        <f t="array" ref="B830">AND(分科號=E830,D830&gt;=分起日,D830&lt;=分訖日,IF(分專案="全部",TRUE,J830=分專案))</f>
        <v>0</v>
      </c>
      <c r="C830" s="45">
        <f t="shared" si="50"/>
        <v>0</v>
      </c>
      <c r="D830" s="44">
        <f t="shared" si="51"/>
        <v>0</v>
      </c>
      <c r="E830" s="217">
        <f t="shared" si="53"/>
        <v>0</v>
      </c>
      <c r="F830" s="284"/>
      <c r="G830" s="289"/>
      <c r="H830" s="304"/>
      <c r="I830" s="290"/>
      <c r="J830" s="304"/>
      <c r="K830" s="305"/>
      <c r="L830" s="50"/>
      <c r="M830" s="63"/>
    </row>
    <row r="831" spans="1:13">
      <c r="A831" s="44">
        <f t="shared" ca="1" si="52"/>
        <v>0</v>
      </c>
      <c r="B831" s="44" t="b" cm="1">
        <f t="array" ref="B831">AND(分科號=E831,D831&gt;=分起日,D831&lt;=分訖日,IF(分專案="全部",TRUE,J831=分專案))</f>
        <v>0</v>
      </c>
      <c r="C831" s="45">
        <f t="shared" si="50"/>
        <v>0</v>
      </c>
      <c r="D831" s="44">
        <f t="shared" si="51"/>
        <v>0</v>
      </c>
      <c r="E831" s="217">
        <f t="shared" si="53"/>
        <v>0</v>
      </c>
      <c r="F831" s="284"/>
      <c r="G831" s="289"/>
      <c r="H831" s="304"/>
      <c r="I831" s="290"/>
      <c r="J831" s="304"/>
      <c r="K831" s="305"/>
      <c r="L831" s="50"/>
      <c r="M831" s="63"/>
    </row>
    <row r="832" spans="1:13">
      <c r="A832" s="44">
        <f t="shared" ca="1" si="52"/>
        <v>0</v>
      </c>
      <c r="B832" s="44" t="b" cm="1">
        <f t="array" ref="B832">AND(分科號=E832,D832&gt;=分起日,D832&lt;=分訖日,IF(分專案="全部",TRUE,J832=分專案))</f>
        <v>0</v>
      </c>
      <c r="C832" s="45">
        <f t="shared" si="50"/>
        <v>0</v>
      </c>
      <c r="D832" s="44">
        <f t="shared" si="51"/>
        <v>0</v>
      </c>
      <c r="E832" s="217">
        <f t="shared" si="53"/>
        <v>0</v>
      </c>
      <c r="F832" s="284"/>
      <c r="G832" s="289"/>
      <c r="H832" s="304"/>
      <c r="I832" s="290"/>
      <c r="J832" s="304"/>
      <c r="K832" s="305"/>
      <c r="L832" s="50"/>
      <c r="M832" s="63"/>
    </row>
    <row r="833" spans="1:13">
      <c r="A833" s="44">
        <f t="shared" ca="1" si="52"/>
        <v>0</v>
      </c>
      <c r="B833" s="44" t="b" cm="1">
        <f t="array" ref="B833">AND(分科號=E833,D833&gt;=分起日,D833&lt;=分訖日,IF(分專案="全部",TRUE,J833=分專案))</f>
        <v>0</v>
      </c>
      <c r="C833" s="45">
        <f t="shared" si="50"/>
        <v>0</v>
      </c>
      <c r="D833" s="44">
        <f t="shared" si="51"/>
        <v>0</v>
      </c>
      <c r="E833" s="217">
        <f t="shared" si="53"/>
        <v>0</v>
      </c>
      <c r="F833" s="284"/>
      <c r="G833" s="289"/>
      <c r="H833" s="304"/>
      <c r="I833" s="290"/>
      <c r="J833" s="304"/>
      <c r="K833" s="305"/>
      <c r="L833" s="50"/>
      <c r="M833" s="63"/>
    </row>
    <row r="834" spans="1:13">
      <c r="A834" s="44">
        <f t="shared" ca="1" si="52"/>
        <v>0</v>
      </c>
      <c r="B834" s="44" t="b" cm="1">
        <f t="array" ref="B834">AND(分科號=E834,D834&gt;=分起日,D834&lt;=分訖日,IF(分專案="全部",TRUE,J834=分專案))</f>
        <v>0</v>
      </c>
      <c r="C834" s="45">
        <f t="shared" si="50"/>
        <v>0</v>
      </c>
      <c r="D834" s="44">
        <f t="shared" si="51"/>
        <v>0</v>
      </c>
      <c r="E834" s="217">
        <f t="shared" si="53"/>
        <v>0</v>
      </c>
      <c r="F834" s="284"/>
      <c r="G834" s="289"/>
      <c r="H834" s="304"/>
      <c r="I834" s="290"/>
      <c r="J834" s="304"/>
      <c r="K834" s="305"/>
      <c r="L834" s="50"/>
      <c r="M834" s="63"/>
    </row>
    <row r="835" spans="1:13">
      <c r="A835" s="44">
        <f t="shared" ca="1" si="52"/>
        <v>0</v>
      </c>
      <c r="B835" s="44" t="b" cm="1">
        <f t="array" ref="B835">AND(分科號=E835,D835&gt;=分起日,D835&lt;=分訖日,IF(分專案="全部",TRUE,J835=分專案))</f>
        <v>0</v>
      </c>
      <c r="C835" s="45">
        <f t="shared" si="50"/>
        <v>0</v>
      </c>
      <c r="D835" s="44">
        <f t="shared" si="51"/>
        <v>0</v>
      </c>
      <c r="E835" s="217">
        <f t="shared" si="53"/>
        <v>0</v>
      </c>
      <c r="F835" s="284"/>
      <c r="G835" s="289"/>
      <c r="H835" s="304"/>
      <c r="I835" s="290"/>
      <c r="J835" s="304"/>
      <c r="K835" s="305"/>
      <c r="L835" s="50"/>
      <c r="M835" s="63"/>
    </row>
    <row r="836" spans="1:13">
      <c r="A836" s="44">
        <f t="shared" ca="1" si="52"/>
        <v>0</v>
      </c>
      <c r="B836" s="44" t="b" cm="1">
        <f t="array" ref="B836">AND(分科號=E836,D836&gt;=分起日,D836&lt;=分訖日,IF(分專案="全部",TRUE,J836=分專案))</f>
        <v>0</v>
      </c>
      <c r="C836" s="45">
        <f t="shared" si="50"/>
        <v>0</v>
      </c>
      <c r="D836" s="44">
        <f t="shared" si="51"/>
        <v>0</v>
      </c>
      <c r="E836" s="217">
        <f t="shared" si="53"/>
        <v>0</v>
      </c>
      <c r="F836" s="284"/>
      <c r="G836" s="289"/>
      <c r="H836" s="304"/>
      <c r="I836" s="290"/>
      <c r="J836" s="304"/>
      <c r="K836" s="305"/>
      <c r="L836" s="50"/>
      <c r="M836" s="63"/>
    </row>
    <row r="837" spans="1:13">
      <c r="A837" s="44">
        <f t="shared" ca="1" si="52"/>
        <v>0</v>
      </c>
      <c r="B837" s="44" t="b" cm="1">
        <f t="array" ref="B837">AND(分科號=E837,D837&gt;=分起日,D837&lt;=分訖日,IF(分專案="全部",TRUE,J837=分專案))</f>
        <v>0</v>
      </c>
      <c r="C837" s="45">
        <f t="shared" si="50"/>
        <v>0</v>
      </c>
      <c r="D837" s="44">
        <f t="shared" si="51"/>
        <v>0</v>
      </c>
      <c r="E837" s="217">
        <f t="shared" si="53"/>
        <v>0</v>
      </c>
      <c r="F837" s="284"/>
      <c r="G837" s="289"/>
      <c r="H837" s="304"/>
      <c r="I837" s="290"/>
      <c r="J837" s="304"/>
      <c r="K837" s="305"/>
      <c r="L837" s="50"/>
      <c r="M837" s="63"/>
    </row>
    <row r="838" spans="1:13">
      <c r="A838" s="44">
        <f t="shared" ca="1" si="52"/>
        <v>0</v>
      </c>
      <c r="B838" s="44" t="b" cm="1">
        <f t="array" ref="B838">AND(分科號=E838,D838&gt;=分起日,D838&lt;=分訖日,IF(分專案="全部",TRUE,J838=分專案))</f>
        <v>0</v>
      </c>
      <c r="C838" s="45">
        <f t="shared" si="50"/>
        <v>0</v>
      </c>
      <c r="D838" s="44">
        <f t="shared" si="51"/>
        <v>0</v>
      </c>
      <c r="E838" s="217">
        <f t="shared" si="53"/>
        <v>0</v>
      </c>
      <c r="F838" s="284"/>
      <c r="G838" s="289"/>
      <c r="H838" s="304"/>
      <c r="I838" s="290"/>
      <c r="J838" s="304"/>
      <c r="K838" s="305"/>
      <c r="L838" s="50"/>
      <c r="M838" s="63"/>
    </row>
    <row r="839" spans="1:13">
      <c r="A839" s="44">
        <f t="shared" ca="1" si="52"/>
        <v>0</v>
      </c>
      <c r="B839" s="44" t="b" cm="1">
        <f t="array" ref="B839">AND(分科號=E839,D839&gt;=分起日,D839&lt;=分訖日,IF(分專案="全部",TRUE,J839=分專案))</f>
        <v>0</v>
      </c>
      <c r="C839" s="45">
        <f t="shared" ref="C839:C902" si="54">IF(F839&lt;&gt;"",F839,IF(E839&lt;&gt;0,INDEX(C:C,ROW()-1),0))</f>
        <v>0</v>
      </c>
      <c r="D839" s="44">
        <f t="shared" ref="D839:D902" si="55">IF(G839&lt;&gt;"",G839,IF(E839&lt;&gt;0,INDEX(D:D,ROW()-1),0))</f>
        <v>0</v>
      </c>
      <c r="E839" s="217">
        <f t="shared" si="53"/>
        <v>0</v>
      </c>
      <c r="F839" s="284"/>
      <c r="G839" s="289"/>
      <c r="H839" s="304"/>
      <c r="I839" s="290"/>
      <c r="J839" s="304"/>
      <c r="K839" s="305"/>
      <c r="L839" s="50"/>
      <c r="M839" s="63"/>
    </row>
    <row r="840" spans="1:13">
      <c r="A840" s="44">
        <f t="shared" ca="1" si="52"/>
        <v>0</v>
      </c>
      <c r="B840" s="44" t="b" cm="1">
        <f t="array" ref="B840">AND(分科號=E840,D840&gt;=分起日,D840&lt;=分訖日,IF(分專案="全部",TRUE,J840=分專案))</f>
        <v>0</v>
      </c>
      <c r="C840" s="45">
        <f t="shared" si="54"/>
        <v>0</v>
      </c>
      <c r="D840" s="44">
        <f t="shared" si="55"/>
        <v>0</v>
      </c>
      <c r="E840" s="217">
        <f t="shared" si="53"/>
        <v>0</v>
      </c>
      <c r="F840" s="284"/>
      <c r="G840" s="289"/>
      <c r="H840" s="304"/>
      <c r="I840" s="290"/>
      <c r="J840" s="304"/>
      <c r="K840" s="305"/>
      <c r="L840" s="50"/>
      <c r="M840" s="63"/>
    </row>
    <row r="841" spans="1:13">
      <c r="A841" s="44">
        <f t="shared" ref="A841:A904" ca="1" si="56">IF(B841,COUNTIF(OFFSET(B841,ROW()*-1+6,,ROW()-5),TRUE),0)</f>
        <v>0</v>
      </c>
      <c r="B841" s="44" t="b" cm="1">
        <f t="array" ref="B841">AND(分科號=E841,D841&gt;=分起日,D841&lt;=分訖日,IF(分專案="全部",TRUE,J841=分專案))</f>
        <v>0</v>
      </c>
      <c r="C841" s="45">
        <f t="shared" si="54"/>
        <v>0</v>
      </c>
      <c r="D841" s="44">
        <f t="shared" si="55"/>
        <v>0</v>
      </c>
      <c r="E841" s="217">
        <f t="shared" si="53"/>
        <v>0</v>
      </c>
      <c r="F841" s="284"/>
      <c r="G841" s="289"/>
      <c r="H841" s="304"/>
      <c r="I841" s="290"/>
      <c r="J841" s="304"/>
      <c r="K841" s="305"/>
      <c r="L841" s="50"/>
      <c r="M841" s="63"/>
    </row>
    <row r="842" spans="1:13">
      <c r="A842" s="44">
        <f t="shared" ca="1" si="56"/>
        <v>0</v>
      </c>
      <c r="B842" s="44" t="b" cm="1">
        <f t="array" ref="B842">AND(分科號=E842,D842&gt;=分起日,D842&lt;=分訖日,IF(分專案="全部",TRUE,J842=分專案))</f>
        <v>0</v>
      </c>
      <c r="C842" s="45">
        <f t="shared" si="54"/>
        <v>0</v>
      </c>
      <c r="D842" s="44">
        <f t="shared" si="55"/>
        <v>0</v>
      </c>
      <c r="E842" s="217">
        <f t="shared" ref="E842:E905" si="57">IF(I842&lt;&gt;"",VALUE(TRIM(LEFT(I842,6))),0)</f>
        <v>0</v>
      </c>
      <c r="F842" s="284"/>
      <c r="G842" s="289"/>
      <c r="H842" s="304"/>
      <c r="I842" s="290"/>
      <c r="J842" s="304"/>
      <c r="K842" s="305"/>
      <c r="L842" s="50"/>
      <c r="M842" s="63"/>
    </row>
    <row r="843" spans="1:13">
      <c r="A843" s="44">
        <f t="shared" ca="1" si="56"/>
        <v>0</v>
      </c>
      <c r="B843" s="44" t="b" cm="1">
        <f t="array" ref="B843">AND(分科號=E843,D843&gt;=分起日,D843&lt;=分訖日,IF(分專案="全部",TRUE,J843=分專案))</f>
        <v>0</v>
      </c>
      <c r="C843" s="45">
        <f t="shared" si="54"/>
        <v>0</v>
      </c>
      <c r="D843" s="44">
        <f t="shared" si="55"/>
        <v>0</v>
      </c>
      <c r="E843" s="217">
        <f t="shared" si="57"/>
        <v>0</v>
      </c>
      <c r="F843" s="284"/>
      <c r="G843" s="289"/>
      <c r="H843" s="304"/>
      <c r="I843" s="290"/>
      <c r="J843" s="304"/>
      <c r="K843" s="305"/>
      <c r="L843" s="50"/>
      <c r="M843" s="63"/>
    </row>
    <row r="844" spans="1:13">
      <c r="A844" s="44">
        <f t="shared" ca="1" si="56"/>
        <v>0</v>
      </c>
      <c r="B844" s="44" t="b" cm="1">
        <f t="array" ref="B844">AND(分科號=E844,D844&gt;=分起日,D844&lt;=分訖日,IF(分專案="全部",TRUE,J844=分專案))</f>
        <v>0</v>
      </c>
      <c r="C844" s="45">
        <f t="shared" si="54"/>
        <v>0</v>
      </c>
      <c r="D844" s="44">
        <f t="shared" si="55"/>
        <v>0</v>
      </c>
      <c r="E844" s="217">
        <f t="shared" si="57"/>
        <v>0</v>
      </c>
      <c r="F844" s="284"/>
      <c r="G844" s="289"/>
      <c r="H844" s="304"/>
      <c r="I844" s="290"/>
      <c r="J844" s="304"/>
      <c r="K844" s="305"/>
      <c r="L844" s="50"/>
      <c r="M844" s="63"/>
    </row>
    <row r="845" spans="1:13">
      <c r="A845" s="44">
        <f t="shared" ca="1" si="56"/>
        <v>0</v>
      </c>
      <c r="B845" s="44" t="b" cm="1">
        <f t="array" ref="B845">AND(分科號=E845,D845&gt;=分起日,D845&lt;=分訖日,IF(分專案="全部",TRUE,J845=分專案))</f>
        <v>0</v>
      </c>
      <c r="C845" s="45">
        <f t="shared" si="54"/>
        <v>0</v>
      </c>
      <c r="D845" s="44">
        <f t="shared" si="55"/>
        <v>0</v>
      </c>
      <c r="E845" s="217">
        <f t="shared" si="57"/>
        <v>0</v>
      </c>
      <c r="F845" s="284"/>
      <c r="G845" s="289"/>
      <c r="H845" s="304"/>
      <c r="I845" s="290"/>
      <c r="J845" s="304"/>
      <c r="K845" s="305"/>
      <c r="L845" s="50"/>
      <c r="M845" s="63"/>
    </row>
    <row r="846" spans="1:13">
      <c r="A846" s="44">
        <f t="shared" ca="1" si="56"/>
        <v>0</v>
      </c>
      <c r="B846" s="44" t="b" cm="1">
        <f t="array" ref="B846">AND(分科號=E846,D846&gt;=分起日,D846&lt;=分訖日,IF(分專案="全部",TRUE,J846=分專案))</f>
        <v>0</v>
      </c>
      <c r="C846" s="45">
        <f t="shared" si="54"/>
        <v>0</v>
      </c>
      <c r="D846" s="44">
        <f t="shared" si="55"/>
        <v>0</v>
      </c>
      <c r="E846" s="217">
        <f t="shared" si="57"/>
        <v>0</v>
      </c>
      <c r="F846" s="284"/>
      <c r="G846" s="289"/>
      <c r="H846" s="304"/>
      <c r="I846" s="290"/>
      <c r="J846" s="304"/>
      <c r="K846" s="305"/>
      <c r="L846" s="50"/>
      <c r="M846" s="63"/>
    </row>
    <row r="847" spans="1:13">
      <c r="A847" s="44">
        <f t="shared" ca="1" si="56"/>
        <v>0</v>
      </c>
      <c r="B847" s="44" t="b" cm="1">
        <f t="array" ref="B847">AND(分科號=E847,D847&gt;=分起日,D847&lt;=分訖日,IF(分專案="全部",TRUE,J847=分專案))</f>
        <v>0</v>
      </c>
      <c r="C847" s="45">
        <f t="shared" si="54"/>
        <v>0</v>
      </c>
      <c r="D847" s="44">
        <f t="shared" si="55"/>
        <v>0</v>
      </c>
      <c r="E847" s="217">
        <f t="shared" si="57"/>
        <v>0</v>
      </c>
      <c r="F847" s="284"/>
      <c r="G847" s="289"/>
      <c r="H847" s="304"/>
      <c r="I847" s="290"/>
      <c r="J847" s="304"/>
      <c r="K847" s="305"/>
      <c r="L847" s="50"/>
      <c r="M847" s="63"/>
    </row>
    <row r="848" spans="1:13">
      <c r="A848" s="44">
        <f t="shared" ca="1" si="56"/>
        <v>0</v>
      </c>
      <c r="B848" s="44" t="b" cm="1">
        <f t="array" ref="B848">AND(分科號=E848,D848&gt;=分起日,D848&lt;=分訖日,IF(分專案="全部",TRUE,J848=分專案))</f>
        <v>0</v>
      </c>
      <c r="C848" s="45">
        <f t="shared" si="54"/>
        <v>0</v>
      </c>
      <c r="D848" s="44">
        <f t="shared" si="55"/>
        <v>0</v>
      </c>
      <c r="E848" s="217">
        <f t="shared" si="57"/>
        <v>0</v>
      </c>
      <c r="F848" s="284"/>
      <c r="G848" s="289"/>
      <c r="H848" s="304"/>
      <c r="I848" s="290"/>
      <c r="J848" s="304"/>
      <c r="K848" s="305"/>
      <c r="L848" s="50"/>
      <c r="M848" s="63"/>
    </row>
    <row r="849" spans="1:13">
      <c r="A849" s="44">
        <f t="shared" ca="1" si="56"/>
        <v>0</v>
      </c>
      <c r="B849" s="44" t="b" cm="1">
        <f t="array" ref="B849">AND(分科號=E849,D849&gt;=分起日,D849&lt;=分訖日,IF(分專案="全部",TRUE,J849=分專案))</f>
        <v>0</v>
      </c>
      <c r="C849" s="45">
        <f t="shared" si="54"/>
        <v>0</v>
      </c>
      <c r="D849" s="44">
        <f t="shared" si="55"/>
        <v>0</v>
      </c>
      <c r="E849" s="217">
        <f t="shared" si="57"/>
        <v>0</v>
      </c>
      <c r="F849" s="284"/>
      <c r="G849" s="289"/>
      <c r="H849" s="304"/>
      <c r="I849" s="290"/>
      <c r="J849" s="304"/>
      <c r="K849" s="305"/>
      <c r="L849" s="50"/>
      <c r="M849" s="63"/>
    </row>
    <row r="850" spans="1:13">
      <c r="A850" s="44">
        <f t="shared" ca="1" si="56"/>
        <v>0</v>
      </c>
      <c r="B850" s="44" t="b" cm="1">
        <f t="array" ref="B850">AND(分科號=E850,D850&gt;=分起日,D850&lt;=分訖日,IF(分專案="全部",TRUE,J850=分專案))</f>
        <v>0</v>
      </c>
      <c r="C850" s="45">
        <f t="shared" si="54"/>
        <v>0</v>
      </c>
      <c r="D850" s="44">
        <f t="shared" si="55"/>
        <v>0</v>
      </c>
      <c r="E850" s="217">
        <f t="shared" si="57"/>
        <v>0</v>
      </c>
      <c r="F850" s="284"/>
      <c r="G850" s="289"/>
      <c r="H850" s="304"/>
      <c r="I850" s="290"/>
      <c r="J850" s="304"/>
      <c r="K850" s="305"/>
      <c r="L850" s="50"/>
      <c r="M850" s="63"/>
    </row>
    <row r="851" spans="1:13">
      <c r="A851" s="44">
        <f t="shared" ca="1" si="56"/>
        <v>0</v>
      </c>
      <c r="B851" s="44" t="b" cm="1">
        <f t="array" ref="B851">AND(分科號=E851,D851&gt;=分起日,D851&lt;=分訖日,IF(分專案="全部",TRUE,J851=分專案))</f>
        <v>0</v>
      </c>
      <c r="C851" s="45">
        <f t="shared" si="54"/>
        <v>0</v>
      </c>
      <c r="D851" s="44">
        <f t="shared" si="55"/>
        <v>0</v>
      </c>
      <c r="E851" s="217">
        <f t="shared" si="57"/>
        <v>0</v>
      </c>
      <c r="F851" s="284"/>
      <c r="G851" s="289"/>
      <c r="H851" s="304"/>
      <c r="I851" s="290"/>
      <c r="J851" s="304"/>
      <c r="K851" s="305"/>
      <c r="L851" s="50"/>
      <c r="M851" s="63"/>
    </row>
    <row r="852" spans="1:13">
      <c r="A852" s="44">
        <f t="shared" ca="1" si="56"/>
        <v>0</v>
      </c>
      <c r="B852" s="44" t="b" cm="1">
        <f t="array" ref="B852">AND(分科號=E852,D852&gt;=分起日,D852&lt;=分訖日,IF(分專案="全部",TRUE,J852=分專案))</f>
        <v>0</v>
      </c>
      <c r="C852" s="45">
        <f t="shared" si="54"/>
        <v>0</v>
      </c>
      <c r="D852" s="44">
        <f t="shared" si="55"/>
        <v>0</v>
      </c>
      <c r="E852" s="217">
        <f t="shared" si="57"/>
        <v>0</v>
      </c>
      <c r="F852" s="284"/>
      <c r="G852" s="289"/>
      <c r="H852" s="304"/>
      <c r="I852" s="290"/>
      <c r="J852" s="304"/>
      <c r="K852" s="305"/>
      <c r="L852" s="50"/>
      <c r="M852" s="63"/>
    </row>
    <row r="853" spans="1:13">
      <c r="A853" s="44">
        <f t="shared" ca="1" si="56"/>
        <v>0</v>
      </c>
      <c r="B853" s="44" t="b" cm="1">
        <f t="array" ref="B853">AND(分科號=E853,D853&gt;=分起日,D853&lt;=分訖日,IF(分專案="全部",TRUE,J853=分專案))</f>
        <v>0</v>
      </c>
      <c r="C853" s="45">
        <f t="shared" si="54"/>
        <v>0</v>
      </c>
      <c r="D853" s="44">
        <f t="shared" si="55"/>
        <v>0</v>
      </c>
      <c r="E853" s="217">
        <f t="shared" si="57"/>
        <v>0</v>
      </c>
      <c r="F853" s="284"/>
      <c r="G853" s="289"/>
      <c r="H853" s="304"/>
      <c r="I853" s="290"/>
      <c r="J853" s="304"/>
      <c r="K853" s="305"/>
      <c r="L853" s="50"/>
      <c r="M853" s="63"/>
    </row>
    <row r="854" spans="1:13">
      <c r="A854" s="44">
        <f t="shared" ca="1" si="56"/>
        <v>0</v>
      </c>
      <c r="B854" s="44" t="b" cm="1">
        <f t="array" ref="B854">AND(分科號=E854,D854&gt;=分起日,D854&lt;=分訖日,IF(分專案="全部",TRUE,J854=分專案))</f>
        <v>0</v>
      </c>
      <c r="C854" s="45">
        <f t="shared" si="54"/>
        <v>0</v>
      </c>
      <c r="D854" s="44">
        <f t="shared" si="55"/>
        <v>0</v>
      </c>
      <c r="E854" s="217">
        <f t="shared" si="57"/>
        <v>0</v>
      </c>
      <c r="F854" s="284"/>
      <c r="G854" s="289"/>
      <c r="H854" s="304"/>
      <c r="I854" s="290"/>
      <c r="J854" s="304"/>
      <c r="K854" s="305"/>
      <c r="L854" s="50"/>
      <c r="M854" s="63"/>
    </row>
    <row r="855" spans="1:13">
      <c r="A855" s="44">
        <f t="shared" ca="1" si="56"/>
        <v>0</v>
      </c>
      <c r="B855" s="44" t="b" cm="1">
        <f t="array" ref="B855">AND(分科號=E855,D855&gt;=分起日,D855&lt;=分訖日,IF(分專案="全部",TRUE,J855=分專案))</f>
        <v>0</v>
      </c>
      <c r="C855" s="45">
        <f t="shared" si="54"/>
        <v>0</v>
      </c>
      <c r="D855" s="44">
        <f t="shared" si="55"/>
        <v>0</v>
      </c>
      <c r="E855" s="217">
        <f t="shared" si="57"/>
        <v>0</v>
      </c>
      <c r="F855" s="284"/>
      <c r="G855" s="289"/>
      <c r="H855" s="304"/>
      <c r="I855" s="290"/>
      <c r="J855" s="304"/>
      <c r="K855" s="305"/>
      <c r="L855" s="50"/>
      <c r="M855" s="63"/>
    </row>
    <row r="856" spans="1:13">
      <c r="A856" s="44">
        <f t="shared" ca="1" si="56"/>
        <v>0</v>
      </c>
      <c r="B856" s="44" t="b" cm="1">
        <f t="array" ref="B856">AND(分科號=E856,D856&gt;=分起日,D856&lt;=分訖日,IF(分專案="全部",TRUE,J856=分專案))</f>
        <v>0</v>
      </c>
      <c r="C856" s="45">
        <f t="shared" si="54"/>
        <v>0</v>
      </c>
      <c r="D856" s="44">
        <f t="shared" si="55"/>
        <v>0</v>
      </c>
      <c r="E856" s="217">
        <f t="shared" si="57"/>
        <v>0</v>
      </c>
      <c r="F856" s="284"/>
      <c r="G856" s="289"/>
      <c r="H856" s="304"/>
      <c r="I856" s="290"/>
      <c r="J856" s="304"/>
      <c r="K856" s="305"/>
      <c r="L856" s="50"/>
      <c r="M856" s="63"/>
    </row>
    <row r="857" spans="1:13">
      <c r="A857" s="44">
        <f t="shared" ca="1" si="56"/>
        <v>0</v>
      </c>
      <c r="B857" s="44" t="b" cm="1">
        <f t="array" ref="B857">AND(分科號=E857,D857&gt;=分起日,D857&lt;=分訖日,IF(分專案="全部",TRUE,J857=分專案))</f>
        <v>0</v>
      </c>
      <c r="C857" s="45">
        <f t="shared" si="54"/>
        <v>0</v>
      </c>
      <c r="D857" s="44">
        <f t="shared" si="55"/>
        <v>0</v>
      </c>
      <c r="E857" s="217">
        <f t="shared" si="57"/>
        <v>0</v>
      </c>
      <c r="F857" s="284"/>
      <c r="G857" s="289"/>
      <c r="H857" s="304"/>
      <c r="I857" s="290"/>
      <c r="J857" s="304"/>
      <c r="K857" s="305"/>
      <c r="L857" s="50"/>
      <c r="M857" s="63"/>
    </row>
    <row r="858" spans="1:13">
      <c r="A858" s="44">
        <f t="shared" ca="1" si="56"/>
        <v>0</v>
      </c>
      <c r="B858" s="44" t="b" cm="1">
        <f t="array" ref="B858">AND(分科號=E858,D858&gt;=分起日,D858&lt;=分訖日,IF(分專案="全部",TRUE,J858=分專案))</f>
        <v>0</v>
      </c>
      <c r="C858" s="45">
        <f t="shared" si="54"/>
        <v>0</v>
      </c>
      <c r="D858" s="44">
        <f t="shared" si="55"/>
        <v>0</v>
      </c>
      <c r="E858" s="217">
        <f t="shared" si="57"/>
        <v>0</v>
      </c>
      <c r="F858" s="284"/>
      <c r="G858" s="289"/>
      <c r="H858" s="304"/>
      <c r="I858" s="290"/>
      <c r="J858" s="304"/>
      <c r="K858" s="305"/>
      <c r="L858" s="50"/>
      <c r="M858" s="63"/>
    </row>
    <row r="859" spans="1:13">
      <c r="A859" s="44">
        <f t="shared" ca="1" si="56"/>
        <v>0</v>
      </c>
      <c r="B859" s="44" t="b" cm="1">
        <f t="array" ref="B859">AND(分科號=E859,D859&gt;=分起日,D859&lt;=分訖日,IF(分專案="全部",TRUE,J859=分專案))</f>
        <v>0</v>
      </c>
      <c r="C859" s="45">
        <f t="shared" si="54"/>
        <v>0</v>
      </c>
      <c r="D859" s="44">
        <f t="shared" si="55"/>
        <v>0</v>
      </c>
      <c r="E859" s="217">
        <f t="shared" si="57"/>
        <v>0</v>
      </c>
      <c r="F859" s="284"/>
      <c r="G859" s="289"/>
      <c r="H859" s="304"/>
      <c r="I859" s="290"/>
      <c r="J859" s="304"/>
      <c r="K859" s="305"/>
      <c r="L859" s="50"/>
      <c r="M859" s="63"/>
    </row>
    <row r="860" spans="1:13">
      <c r="A860" s="44">
        <f t="shared" ca="1" si="56"/>
        <v>0</v>
      </c>
      <c r="B860" s="44" t="b" cm="1">
        <f t="array" ref="B860">AND(分科號=E860,D860&gt;=分起日,D860&lt;=分訖日,IF(分專案="全部",TRUE,J860=分專案))</f>
        <v>0</v>
      </c>
      <c r="C860" s="45">
        <f t="shared" si="54"/>
        <v>0</v>
      </c>
      <c r="D860" s="44">
        <f t="shared" si="55"/>
        <v>0</v>
      </c>
      <c r="E860" s="217">
        <f t="shared" si="57"/>
        <v>0</v>
      </c>
      <c r="F860" s="284"/>
      <c r="G860" s="289"/>
      <c r="H860" s="304"/>
      <c r="I860" s="290"/>
      <c r="J860" s="304"/>
      <c r="K860" s="305"/>
      <c r="L860" s="50"/>
      <c r="M860" s="63"/>
    </row>
    <row r="861" spans="1:13">
      <c r="A861" s="44">
        <f t="shared" ca="1" si="56"/>
        <v>0</v>
      </c>
      <c r="B861" s="44" t="b" cm="1">
        <f t="array" ref="B861">AND(分科號=E861,D861&gt;=分起日,D861&lt;=分訖日,IF(分專案="全部",TRUE,J861=分專案))</f>
        <v>0</v>
      </c>
      <c r="C861" s="45">
        <f t="shared" si="54"/>
        <v>0</v>
      </c>
      <c r="D861" s="44">
        <f t="shared" si="55"/>
        <v>0</v>
      </c>
      <c r="E861" s="217">
        <f t="shared" si="57"/>
        <v>0</v>
      </c>
      <c r="F861" s="284"/>
      <c r="G861" s="289"/>
      <c r="H861" s="304"/>
      <c r="I861" s="290"/>
      <c r="J861" s="304"/>
      <c r="K861" s="305"/>
      <c r="L861" s="50"/>
      <c r="M861" s="63"/>
    </row>
    <row r="862" spans="1:13">
      <c r="A862" s="44">
        <f t="shared" ca="1" si="56"/>
        <v>0</v>
      </c>
      <c r="B862" s="44" t="b" cm="1">
        <f t="array" ref="B862">AND(分科號=E862,D862&gt;=分起日,D862&lt;=分訖日,IF(分專案="全部",TRUE,J862=分專案))</f>
        <v>0</v>
      </c>
      <c r="C862" s="45">
        <f t="shared" si="54"/>
        <v>0</v>
      </c>
      <c r="D862" s="44">
        <f t="shared" si="55"/>
        <v>0</v>
      </c>
      <c r="E862" s="217">
        <f t="shared" si="57"/>
        <v>0</v>
      </c>
      <c r="F862" s="284"/>
      <c r="G862" s="289"/>
      <c r="H862" s="304"/>
      <c r="I862" s="290"/>
      <c r="J862" s="304"/>
      <c r="K862" s="305"/>
      <c r="L862" s="50"/>
      <c r="M862" s="63"/>
    </row>
    <row r="863" spans="1:13">
      <c r="A863" s="44">
        <f t="shared" ca="1" si="56"/>
        <v>0</v>
      </c>
      <c r="B863" s="44" t="b" cm="1">
        <f t="array" ref="B863">AND(分科號=E863,D863&gt;=分起日,D863&lt;=分訖日,IF(分專案="全部",TRUE,J863=分專案))</f>
        <v>0</v>
      </c>
      <c r="C863" s="45">
        <f t="shared" si="54"/>
        <v>0</v>
      </c>
      <c r="D863" s="44">
        <f t="shared" si="55"/>
        <v>0</v>
      </c>
      <c r="E863" s="217">
        <f t="shared" si="57"/>
        <v>0</v>
      </c>
      <c r="F863" s="284"/>
      <c r="G863" s="289"/>
      <c r="H863" s="304"/>
      <c r="I863" s="290"/>
      <c r="J863" s="304"/>
      <c r="K863" s="305"/>
      <c r="L863" s="50"/>
      <c r="M863" s="63"/>
    </row>
    <row r="864" spans="1:13">
      <c r="A864" s="44">
        <f t="shared" ca="1" si="56"/>
        <v>0</v>
      </c>
      <c r="B864" s="44" t="b" cm="1">
        <f t="array" ref="B864">AND(分科號=E864,D864&gt;=分起日,D864&lt;=分訖日,IF(分專案="全部",TRUE,J864=分專案))</f>
        <v>0</v>
      </c>
      <c r="C864" s="45">
        <f t="shared" si="54"/>
        <v>0</v>
      </c>
      <c r="D864" s="44">
        <f t="shared" si="55"/>
        <v>0</v>
      </c>
      <c r="E864" s="217">
        <f t="shared" si="57"/>
        <v>0</v>
      </c>
      <c r="F864" s="284"/>
      <c r="G864" s="289"/>
      <c r="H864" s="304"/>
      <c r="I864" s="290"/>
      <c r="J864" s="304"/>
      <c r="K864" s="305"/>
      <c r="L864" s="50"/>
      <c r="M864" s="63"/>
    </row>
    <row r="865" spans="1:13">
      <c r="A865" s="44">
        <f t="shared" ca="1" si="56"/>
        <v>0</v>
      </c>
      <c r="B865" s="44" t="b" cm="1">
        <f t="array" ref="B865">AND(分科號=E865,D865&gt;=分起日,D865&lt;=分訖日,IF(分專案="全部",TRUE,J865=分專案))</f>
        <v>0</v>
      </c>
      <c r="C865" s="45">
        <f t="shared" si="54"/>
        <v>0</v>
      </c>
      <c r="D865" s="44">
        <f t="shared" si="55"/>
        <v>0</v>
      </c>
      <c r="E865" s="217">
        <f t="shared" si="57"/>
        <v>0</v>
      </c>
      <c r="F865" s="284"/>
      <c r="G865" s="289"/>
      <c r="H865" s="304"/>
      <c r="I865" s="290"/>
      <c r="J865" s="304"/>
      <c r="K865" s="305"/>
      <c r="L865" s="50"/>
      <c r="M865" s="63"/>
    </row>
    <row r="866" spans="1:13">
      <c r="A866" s="44">
        <f t="shared" ca="1" si="56"/>
        <v>0</v>
      </c>
      <c r="B866" s="44" t="b" cm="1">
        <f t="array" ref="B866">AND(分科號=E866,D866&gt;=分起日,D866&lt;=分訖日,IF(分專案="全部",TRUE,J866=分專案))</f>
        <v>0</v>
      </c>
      <c r="C866" s="45">
        <f t="shared" si="54"/>
        <v>0</v>
      </c>
      <c r="D866" s="44">
        <f t="shared" si="55"/>
        <v>0</v>
      </c>
      <c r="E866" s="217">
        <f t="shared" si="57"/>
        <v>0</v>
      </c>
      <c r="F866" s="284"/>
      <c r="G866" s="289"/>
      <c r="H866" s="304"/>
      <c r="I866" s="290"/>
      <c r="J866" s="304"/>
      <c r="K866" s="305"/>
      <c r="L866" s="50"/>
      <c r="M866" s="63"/>
    </row>
    <row r="867" spans="1:13">
      <c r="A867" s="44">
        <f t="shared" ca="1" si="56"/>
        <v>0</v>
      </c>
      <c r="B867" s="44" t="b" cm="1">
        <f t="array" ref="B867">AND(分科號=E867,D867&gt;=分起日,D867&lt;=分訖日,IF(分專案="全部",TRUE,J867=分專案))</f>
        <v>0</v>
      </c>
      <c r="C867" s="45">
        <f t="shared" si="54"/>
        <v>0</v>
      </c>
      <c r="D867" s="44">
        <f t="shared" si="55"/>
        <v>0</v>
      </c>
      <c r="E867" s="217">
        <f t="shared" si="57"/>
        <v>0</v>
      </c>
      <c r="F867" s="284"/>
      <c r="G867" s="289"/>
      <c r="H867" s="304"/>
      <c r="I867" s="290"/>
      <c r="J867" s="304"/>
      <c r="K867" s="305"/>
      <c r="L867" s="50"/>
      <c r="M867" s="63"/>
    </row>
    <row r="868" spans="1:13">
      <c r="A868" s="44">
        <f t="shared" ca="1" si="56"/>
        <v>0</v>
      </c>
      <c r="B868" s="44" t="b" cm="1">
        <f t="array" ref="B868">AND(分科號=E868,D868&gt;=分起日,D868&lt;=分訖日,IF(分專案="全部",TRUE,J868=分專案))</f>
        <v>0</v>
      </c>
      <c r="C868" s="45">
        <f t="shared" si="54"/>
        <v>0</v>
      </c>
      <c r="D868" s="44">
        <f t="shared" si="55"/>
        <v>0</v>
      </c>
      <c r="E868" s="217">
        <f t="shared" si="57"/>
        <v>0</v>
      </c>
      <c r="F868" s="284"/>
      <c r="G868" s="289"/>
      <c r="H868" s="304"/>
      <c r="I868" s="290"/>
      <c r="J868" s="304"/>
      <c r="K868" s="305"/>
      <c r="L868" s="50"/>
      <c r="M868" s="63"/>
    </row>
    <row r="869" spans="1:13">
      <c r="A869" s="44">
        <f t="shared" ca="1" si="56"/>
        <v>0</v>
      </c>
      <c r="B869" s="44" t="b" cm="1">
        <f t="array" ref="B869">AND(分科號=E869,D869&gt;=分起日,D869&lt;=分訖日,IF(分專案="全部",TRUE,J869=分專案))</f>
        <v>0</v>
      </c>
      <c r="C869" s="45">
        <f t="shared" si="54"/>
        <v>0</v>
      </c>
      <c r="D869" s="44">
        <f t="shared" si="55"/>
        <v>0</v>
      </c>
      <c r="E869" s="217">
        <f t="shared" si="57"/>
        <v>0</v>
      </c>
      <c r="F869" s="284"/>
      <c r="G869" s="289"/>
      <c r="H869" s="304"/>
      <c r="I869" s="290"/>
      <c r="J869" s="304"/>
      <c r="K869" s="305"/>
      <c r="L869" s="50"/>
      <c r="M869" s="63"/>
    </row>
    <row r="870" spans="1:13">
      <c r="A870" s="44">
        <f t="shared" ca="1" si="56"/>
        <v>0</v>
      </c>
      <c r="B870" s="44" t="b" cm="1">
        <f t="array" ref="B870">AND(分科號=E870,D870&gt;=分起日,D870&lt;=分訖日,IF(分專案="全部",TRUE,J870=分專案))</f>
        <v>0</v>
      </c>
      <c r="C870" s="45">
        <f t="shared" si="54"/>
        <v>0</v>
      </c>
      <c r="D870" s="44">
        <f t="shared" si="55"/>
        <v>0</v>
      </c>
      <c r="E870" s="217">
        <f t="shared" si="57"/>
        <v>0</v>
      </c>
      <c r="F870" s="284"/>
      <c r="G870" s="289"/>
      <c r="H870" s="304"/>
      <c r="I870" s="290"/>
      <c r="J870" s="304"/>
      <c r="K870" s="305"/>
      <c r="L870" s="50"/>
      <c r="M870" s="63"/>
    </row>
    <row r="871" spans="1:13">
      <c r="A871" s="44">
        <f t="shared" ca="1" si="56"/>
        <v>0</v>
      </c>
      <c r="B871" s="44" t="b" cm="1">
        <f t="array" ref="B871">AND(分科號=E871,D871&gt;=分起日,D871&lt;=分訖日,IF(分專案="全部",TRUE,J871=分專案))</f>
        <v>0</v>
      </c>
      <c r="C871" s="45">
        <f t="shared" si="54"/>
        <v>0</v>
      </c>
      <c r="D871" s="44">
        <f t="shared" si="55"/>
        <v>0</v>
      </c>
      <c r="E871" s="217">
        <f t="shared" si="57"/>
        <v>0</v>
      </c>
      <c r="F871" s="284"/>
      <c r="G871" s="289"/>
      <c r="H871" s="304"/>
      <c r="I871" s="290"/>
      <c r="J871" s="304"/>
      <c r="K871" s="305"/>
      <c r="L871" s="50"/>
      <c r="M871" s="63"/>
    </row>
    <row r="872" spans="1:13">
      <c r="A872" s="44">
        <f t="shared" ca="1" si="56"/>
        <v>0</v>
      </c>
      <c r="B872" s="44" t="b" cm="1">
        <f t="array" ref="B872">AND(分科號=E872,D872&gt;=分起日,D872&lt;=分訖日,IF(分專案="全部",TRUE,J872=分專案))</f>
        <v>0</v>
      </c>
      <c r="C872" s="45">
        <f t="shared" si="54"/>
        <v>0</v>
      </c>
      <c r="D872" s="44">
        <f t="shared" si="55"/>
        <v>0</v>
      </c>
      <c r="E872" s="217">
        <f t="shared" si="57"/>
        <v>0</v>
      </c>
      <c r="F872" s="284"/>
      <c r="G872" s="289"/>
      <c r="H872" s="304"/>
      <c r="I872" s="290"/>
      <c r="J872" s="304"/>
      <c r="K872" s="305"/>
      <c r="L872" s="50"/>
      <c r="M872" s="63"/>
    </row>
    <row r="873" spans="1:13">
      <c r="A873" s="44">
        <f t="shared" ca="1" si="56"/>
        <v>0</v>
      </c>
      <c r="B873" s="44" t="b" cm="1">
        <f t="array" ref="B873">AND(分科號=E873,D873&gt;=分起日,D873&lt;=分訖日,IF(分專案="全部",TRUE,J873=分專案))</f>
        <v>0</v>
      </c>
      <c r="C873" s="45">
        <f t="shared" si="54"/>
        <v>0</v>
      </c>
      <c r="D873" s="44">
        <f t="shared" si="55"/>
        <v>0</v>
      </c>
      <c r="E873" s="217">
        <f t="shared" si="57"/>
        <v>0</v>
      </c>
      <c r="F873" s="284"/>
      <c r="G873" s="289"/>
      <c r="H873" s="304"/>
      <c r="I873" s="290"/>
      <c r="J873" s="304"/>
      <c r="K873" s="305"/>
      <c r="L873" s="50"/>
      <c r="M873" s="63"/>
    </row>
    <row r="874" spans="1:13">
      <c r="A874" s="44">
        <f t="shared" ca="1" si="56"/>
        <v>0</v>
      </c>
      <c r="B874" s="44" t="b" cm="1">
        <f t="array" ref="B874">AND(分科號=E874,D874&gt;=分起日,D874&lt;=分訖日,IF(分專案="全部",TRUE,J874=分專案))</f>
        <v>0</v>
      </c>
      <c r="C874" s="45">
        <f t="shared" si="54"/>
        <v>0</v>
      </c>
      <c r="D874" s="44">
        <f t="shared" si="55"/>
        <v>0</v>
      </c>
      <c r="E874" s="217">
        <f t="shared" si="57"/>
        <v>0</v>
      </c>
      <c r="F874" s="284"/>
      <c r="G874" s="289"/>
      <c r="H874" s="304"/>
      <c r="I874" s="290"/>
      <c r="J874" s="304"/>
      <c r="K874" s="305"/>
      <c r="L874" s="50"/>
      <c r="M874" s="63"/>
    </row>
    <row r="875" spans="1:13">
      <c r="A875" s="44">
        <f t="shared" ca="1" si="56"/>
        <v>0</v>
      </c>
      <c r="B875" s="44" t="b" cm="1">
        <f t="array" ref="B875">AND(分科號=E875,D875&gt;=分起日,D875&lt;=分訖日,IF(分專案="全部",TRUE,J875=分專案))</f>
        <v>0</v>
      </c>
      <c r="C875" s="45">
        <f t="shared" si="54"/>
        <v>0</v>
      </c>
      <c r="D875" s="44">
        <f t="shared" si="55"/>
        <v>0</v>
      </c>
      <c r="E875" s="217">
        <f t="shared" si="57"/>
        <v>0</v>
      </c>
      <c r="F875" s="284"/>
      <c r="G875" s="289"/>
      <c r="H875" s="304"/>
      <c r="I875" s="290"/>
      <c r="J875" s="304"/>
      <c r="K875" s="305"/>
      <c r="L875" s="50"/>
      <c r="M875" s="63"/>
    </row>
    <row r="876" spans="1:13">
      <c r="A876" s="44">
        <f t="shared" ca="1" si="56"/>
        <v>0</v>
      </c>
      <c r="B876" s="44" t="b" cm="1">
        <f t="array" ref="B876">AND(分科號=E876,D876&gt;=分起日,D876&lt;=分訖日,IF(分專案="全部",TRUE,J876=分專案))</f>
        <v>0</v>
      </c>
      <c r="C876" s="45">
        <f t="shared" si="54"/>
        <v>0</v>
      </c>
      <c r="D876" s="44">
        <f t="shared" si="55"/>
        <v>0</v>
      </c>
      <c r="E876" s="217">
        <f t="shared" si="57"/>
        <v>0</v>
      </c>
      <c r="F876" s="284"/>
      <c r="G876" s="289"/>
      <c r="H876" s="304"/>
      <c r="I876" s="290"/>
      <c r="J876" s="304"/>
      <c r="K876" s="305"/>
      <c r="L876" s="50"/>
      <c r="M876" s="63"/>
    </row>
    <row r="877" spans="1:13">
      <c r="A877" s="44">
        <f t="shared" ca="1" si="56"/>
        <v>0</v>
      </c>
      <c r="B877" s="44" t="b" cm="1">
        <f t="array" ref="B877">AND(分科號=E877,D877&gt;=分起日,D877&lt;=分訖日,IF(分專案="全部",TRUE,J877=分專案))</f>
        <v>0</v>
      </c>
      <c r="C877" s="45">
        <f t="shared" si="54"/>
        <v>0</v>
      </c>
      <c r="D877" s="44">
        <f t="shared" si="55"/>
        <v>0</v>
      </c>
      <c r="E877" s="217">
        <f t="shared" si="57"/>
        <v>0</v>
      </c>
      <c r="F877" s="284"/>
      <c r="G877" s="289"/>
      <c r="H877" s="304"/>
      <c r="I877" s="290"/>
      <c r="J877" s="304"/>
      <c r="K877" s="305"/>
      <c r="L877" s="50"/>
      <c r="M877" s="63"/>
    </row>
    <row r="878" spans="1:13">
      <c r="A878" s="44">
        <f t="shared" ca="1" si="56"/>
        <v>0</v>
      </c>
      <c r="B878" s="44" t="b" cm="1">
        <f t="array" ref="B878">AND(分科號=E878,D878&gt;=分起日,D878&lt;=分訖日,IF(分專案="全部",TRUE,J878=分專案))</f>
        <v>0</v>
      </c>
      <c r="C878" s="45">
        <f t="shared" si="54"/>
        <v>0</v>
      </c>
      <c r="D878" s="44">
        <f t="shared" si="55"/>
        <v>0</v>
      </c>
      <c r="E878" s="217">
        <f t="shared" si="57"/>
        <v>0</v>
      </c>
      <c r="F878" s="284"/>
      <c r="G878" s="289"/>
      <c r="H878" s="304"/>
      <c r="I878" s="290"/>
      <c r="J878" s="304"/>
      <c r="K878" s="305"/>
      <c r="L878" s="50"/>
      <c r="M878" s="63"/>
    </row>
    <row r="879" spans="1:13">
      <c r="A879" s="44">
        <f t="shared" ca="1" si="56"/>
        <v>0</v>
      </c>
      <c r="B879" s="44" t="b" cm="1">
        <f t="array" ref="B879">AND(分科號=E879,D879&gt;=分起日,D879&lt;=分訖日,IF(分專案="全部",TRUE,J879=分專案))</f>
        <v>0</v>
      </c>
      <c r="C879" s="45">
        <f t="shared" si="54"/>
        <v>0</v>
      </c>
      <c r="D879" s="44">
        <f t="shared" si="55"/>
        <v>0</v>
      </c>
      <c r="E879" s="217">
        <f t="shared" si="57"/>
        <v>0</v>
      </c>
      <c r="F879" s="284"/>
      <c r="G879" s="289"/>
      <c r="H879" s="304"/>
      <c r="I879" s="290"/>
      <c r="J879" s="304"/>
      <c r="K879" s="305"/>
      <c r="L879" s="50"/>
      <c r="M879" s="63"/>
    </row>
    <row r="880" spans="1:13">
      <c r="A880" s="44">
        <f t="shared" ca="1" si="56"/>
        <v>0</v>
      </c>
      <c r="B880" s="44" t="b" cm="1">
        <f t="array" ref="B880">AND(分科號=E880,D880&gt;=分起日,D880&lt;=分訖日,IF(分專案="全部",TRUE,J880=分專案))</f>
        <v>0</v>
      </c>
      <c r="C880" s="45">
        <f t="shared" si="54"/>
        <v>0</v>
      </c>
      <c r="D880" s="44">
        <f t="shared" si="55"/>
        <v>0</v>
      </c>
      <c r="E880" s="217">
        <f t="shared" si="57"/>
        <v>0</v>
      </c>
      <c r="F880" s="284"/>
      <c r="G880" s="289"/>
      <c r="H880" s="304"/>
      <c r="I880" s="290"/>
      <c r="J880" s="304"/>
      <c r="K880" s="305"/>
      <c r="L880" s="50"/>
      <c r="M880" s="63"/>
    </row>
    <row r="881" spans="1:13">
      <c r="A881" s="44">
        <f t="shared" ca="1" si="56"/>
        <v>0</v>
      </c>
      <c r="B881" s="44" t="b" cm="1">
        <f t="array" ref="B881">AND(分科號=E881,D881&gt;=分起日,D881&lt;=分訖日,IF(分專案="全部",TRUE,J881=分專案))</f>
        <v>0</v>
      </c>
      <c r="C881" s="45">
        <f t="shared" si="54"/>
        <v>0</v>
      </c>
      <c r="D881" s="44">
        <f t="shared" si="55"/>
        <v>0</v>
      </c>
      <c r="E881" s="217">
        <f t="shared" si="57"/>
        <v>0</v>
      </c>
      <c r="F881" s="284"/>
      <c r="G881" s="289"/>
      <c r="H881" s="304"/>
      <c r="I881" s="290"/>
      <c r="J881" s="304"/>
      <c r="K881" s="305"/>
      <c r="L881" s="50"/>
      <c r="M881" s="63"/>
    </row>
    <row r="882" spans="1:13">
      <c r="A882" s="44">
        <f t="shared" ca="1" si="56"/>
        <v>0</v>
      </c>
      <c r="B882" s="44" t="b" cm="1">
        <f t="array" ref="B882">AND(分科號=E882,D882&gt;=分起日,D882&lt;=分訖日,IF(分專案="全部",TRUE,J882=分專案))</f>
        <v>0</v>
      </c>
      <c r="C882" s="45">
        <f t="shared" si="54"/>
        <v>0</v>
      </c>
      <c r="D882" s="44">
        <f t="shared" si="55"/>
        <v>0</v>
      </c>
      <c r="E882" s="217">
        <f t="shared" si="57"/>
        <v>0</v>
      </c>
      <c r="F882" s="284"/>
      <c r="G882" s="289"/>
      <c r="H882" s="304"/>
      <c r="I882" s="290"/>
      <c r="J882" s="304"/>
      <c r="K882" s="305"/>
      <c r="L882" s="50"/>
      <c r="M882" s="63"/>
    </row>
    <row r="883" spans="1:13">
      <c r="A883" s="44">
        <f t="shared" ca="1" si="56"/>
        <v>0</v>
      </c>
      <c r="B883" s="44" t="b" cm="1">
        <f t="array" ref="B883">AND(分科號=E883,D883&gt;=分起日,D883&lt;=分訖日,IF(分專案="全部",TRUE,J883=分專案))</f>
        <v>0</v>
      </c>
      <c r="C883" s="45">
        <f t="shared" si="54"/>
        <v>0</v>
      </c>
      <c r="D883" s="44">
        <f t="shared" si="55"/>
        <v>0</v>
      </c>
      <c r="E883" s="217">
        <f t="shared" si="57"/>
        <v>0</v>
      </c>
      <c r="F883" s="284"/>
      <c r="G883" s="289"/>
      <c r="H883" s="304"/>
      <c r="I883" s="290"/>
      <c r="J883" s="304"/>
      <c r="K883" s="305"/>
      <c r="L883" s="50"/>
      <c r="M883" s="63"/>
    </row>
    <row r="884" spans="1:13">
      <c r="A884" s="44">
        <f t="shared" ca="1" si="56"/>
        <v>0</v>
      </c>
      <c r="B884" s="44" t="b" cm="1">
        <f t="array" ref="B884">AND(分科號=E884,D884&gt;=分起日,D884&lt;=分訖日,IF(分專案="全部",TRUE,J884=分專案))</f>
        <v>0</v>
      </c>
      <c r="C884" s="45">
        <f t="shared" si="54"/>
        <v>0</v>
      </c>
      <c r="D884" s="44">
        <f t="shared" si="55"/>
        <v>0</v>
      </c>
      <c r="E884" s="217">
        <f t="shared" si="57"/>
        <v>0</v>
      </c>
      <c r="F884" s="284"/>
      <c r="G884" s="289"/>
      <c r="H884" s="304"/>
      <c r="I884" s="290"/>
      <c r="J884" s="304"/>
      <c r="K884" s="305"/>
      <c r="L884" s="50"/>
      <c r="M884" s="63"/>
    </row>
    <row r="885" spans="1:13">
      <c r="A885" s="44">
        <f t="shared" ca="1" si="56"/>
        <v>0</v>
      </c>
      <c r="B885" s="44" t="b" cm="1">
        <f t="array" ref="B885">AND(分科號=E885,D885&gt;=分起日,D885&lt;=分訖日,IF(分專案="全部",TRUE,J885=分專案))</f>
        <v>0</v>
      </c>
      <c r="C885" s="45">
        <f t="shared" si="54"/>
        <v>0</v>
      </c>
      <c r="D885" s="44">
        <f t="shared" si="55"/>
        <v>0</v>
      </c>
      <c r="E885" s="217">
        <f t="shared" si="57"/>
        <v>0</v>
      </c>
      <c r="F885" s="284"/>
      <c r="G885" s="289"/>
      <c r="H885" s="304"/>
      <c r="I885" s="290"/>
      <c r="J885" s="304"/>
      <c r="K885" s="305"/>
      <c r="L885" s="50"/>
      <c r="M885" s="63"/>
    </row>
    <row r="886" spans="1:13">
      <c r="A886" s="44">
        <f t="shared" ca="1" si="56"/>
        <v>0</v>
      </c>
      <c r="B886" s="44" t="b" cm="1">
        <f t="array" ref="B886">AND(分科號=E886,D886&gt;=分起日,D886&lt;=分訖日,IF(分專案="全部",TRUE,J886=分專案))</f>
        <v>0</v>
      </c>
      <c r="C886" s="45">
        <f t="shared" si="54"/>
        <v>0</v>
      </c>
      <c r="D886" s="44">
        <f t="shared" si="55"/>
        <v>0</v>
      </c>
      <c r="E886" s="217">
        <f t="shared" si="57"/>
        <v>0</v>
      </c>
      <c r="F886" s="284"/>
      <c r="G886" s="289"/>
      <c r="H886" s="304"/>
      <c r="I886" s="290"/>
      <c r="J886" s="304"/>
      <c r="K886" s="305"/>
      <c r="L886" s="50"/>
      <c r="M886" s="63"/>
    </row>
    <row r="887" spans="1:13">
      <c r="A887" s="44">
        <f t="shared" ca="1" si="56"/>
        <v>0</v>
      </c>
      <c r="B887" s="44" t="b" cm="1">
        <f t="array" ref="B887">AND(分科號=E887,D887&gt;=分起日,D887&lt;=分訖日,IF(分專案="全部",TRUE,J887=分專案))</f>
        <v>0</v>
      </c>
      <c r="C887" s="45">
        <f t="shared" si="54"/>
        <v>0</v>
      </c>
      <c r="D887" s="44">
        <f t="shared" si="55"/>
        <v>0</v>
      </c>
      <c r="E887" s="217">
        <f t="shared" si="57"/>
        <v>0</v>
      </c>
      <c r="F887" s="284"/>
      <c r="G887" s="289"/>
      <c r="H887" s="304"/>
      <c r="I887" s="290"/>
      <c r="J887" s="304"/>
      <c r="K887" s="305"/>
      <c r="L887" s="50"/>
      <c r="M887" s="63"/>
    </row>
    <row r="888" spans="1:13">
      <c r="A888" s="44">
        <f t="shared" ca="1" si="56"/>
        <v>0</v>
      </c>
      <c r="B888" s="44" t="b" cm="1">
        <f t="array" ref="B888">AND(分科號=E888,D888&gt;=分起日,D888&lt;=分訖日,IF(分專案="全部",TRUE,J888=分專案))</f>
        <v>0</v>
      </c>
      <c r="C888" s="45">
        <f t="shared" si="54"/>
        <v>0</v>
      </c>
      <c r="D888" s="44">
        <f t="shared" si="55"/>
        <v>0</v>
      </c>
      <c r="E888" s="217">
        <f t="shared" si="57"/>
        <v>0</v>
      </c>
      <c r="F888" s="284"/>
      <c r="G888" s="289"/>
      <c r="H888" s="304"/>
      <c r="I888" s="290"/>
      <c r="J888" s="304"/>
      <c r="K888" s="305"/>
      <c r="L888" s="50"/>
      <c r="M888" s="63"/>
    </row>
    <row r="889" spans="1:13">
      <c r="A889" s="44">
        <f t="shared" ca="1" si="56"/>
        <v>0</v>
      </c>
      <c r="B889" s="44" t="b" cm="1">
        <f t="array" ref="B889">AND(分科號=E889,D889&gt;=分起日,D889&lt;=分訖日,IF(分專案="全部",TRUE,J889=分專案))</f>
        <v>0</v>
      </c>
      <c r="C889" s="45">
        <f t="shared" si="54"/>
        <v>0</v>
      </c>
      <c r="D889" s="44">
        <f t="shared" si="55"/>
        <v>0</v>
      </c>
      <c r="E889" s="217">
        <f t="shared" si="57"/>
        <v>0</v>
      </c>
      <c r="F889" s="284"/>
      <c r="G889" s="289"/>
      <c r="H889" s="304"/>
      <c r="I889" s="290"/>
      <c r="J889" s="304"/>
      <c r="K889" s="305"/>
      <c r="L889" s="50"/>
      <c r="M889" s="63"/>
    </row>
    <row r="890" spans="1:13">
      <c r="A890" s="44">
        <f t="shared" ca="1" si="56"/>
        <v>0</v>
      </c>
      <c r="B890" s="44" t="b" cm="1">
        <f t="array" ref="B890">AND(分科號=E890,D890&gt;=分起日,D890&lt;=分訖日,IF(分專案="全部",TRUE,J890=分專案))</f>
        <v>0</v>
      </c>
      <c r="C890" s="45">
        <f t="shared" si="54"/>
        <v>0</v>
      </c>
      <c r="D890" s="44">
        <f t="shared" si="55"/>
        <v>0</v>
      </c>
      <c r="E890" s="217">
        <f t="shared" si="57"/>
        <v>0</v>
      </c>
      <c r="F890" s="284"/>
      <c r="G890" s="289"/>
      <c r="H890" s="304"/>
      <c r="I890" s="290"/>
      <c r="J890" s="304"/>
      <c r="K890" s="305"/>
      <c r="L890" s="50"/>
      <c r="M890" s="63"/>
    </row>
    <row r="891" spans="1:13">
      <c r="A891" s="44">
        <f t="shared" ca="1" si="56"/>
        <v>0</v>
      </c>
      <c r="B891" s="44" t="b" cm="1">
        <f t="array" ref="B891">AND(分科號=E891,D891&gt;=分起日,D891&lt;=分訖日,IF(分專案="全部",TRUE,J891=分專案))</f>
        <v>0</v>
      </c>
      <c r="C891" s="45">
        <f t="shared" si="54"/>
        <v>0</v>
      </c>
      <c r="D891" s="44">
        <f t="shared" si="55"/>
        <v>0</v>
      </c>
      <c r="E891" s="217">
        <f t="shared" si="57"/>
        <v>0</v>
      </c>
      <c r="F891" s="284"/>
      <c r="G891" s="289"/>
      <c r="H891" s="304"/>
      <c r="I891" s="290"/>
      <c r="J891" s="304"/>
      <c r="K891" s="305"/>
      <c r="L891" s="50"/>
      <c r="M891" s="63"/>
    </row>
    <row r="892" spans="1:13">
      <c r="A892" s="44">
        <f t="shared" ca="1" si="56"/>
        <v>0</v>
      </c>
      <c r="B892" s="44" t="b" cm="1">
        <f t="array" ref="B892">AND(分科號=E892,D892&gt;=分起日,D892&lt;=分訖日,IF(分專案="全部",TRUE,J892=分專案))</f>
        <v>0</v>
      </c>
      <c r="C892" s="45">
        <f t="shared" si="54"/>
        <v>0</v>
      </c>
      <c r="D892" s="44">
        <f t="shared" si="55"/>
        <v>0</v>
      </c>
      <c r="E892" s="217">
        <f t="shared" si="57"/>
        <v>0</v>
      </c>
      <c r="F892" s="284"/>
      <c r="G892" s="289"/>
      <c r="H892" s="304"/>
      <c r="I892" s="290"/>
      <c r="J892" s="304"/>
      <c r="K892" s="305"/>
      <c r="L892" s="50"/>
      <c r="M892" s="63"/>
    </row>
    <row r="893" spans="1:13">
      <c r="A893" s="44">
        <f t="shared" ca="1" si="56"/>
        <v>0</v>
      </c>
      <c r="B893" s="44" t="b" cm="1">
        <f t="array" ref="B893">AND(分科號=E893,D893&gt;=分起日,D893&lt;=分訖日,IF(分專案="全部",TRUE,J893=分專案))</f>
        <v>0</v>
      </c>
      <c r="C893" s="45">
        <f t="shared" si="54"/>
        <v>0</v>
      </c>
      <c r="D893" s="44">
        <f t="shared" si="55"/>
        <v>0</v>
      </c>
      <c r="E893" s="217">
        <f t="shared" si="57"/>
        <v>0</v>
      </c>
      <c r="F893" s="284"/>
      <c r="G893" s="289"/>
      <c r="H893" s="304"/>
      <c r="I893" s="290"/>
      <c r="J893" s="304"/>
      <c r="K893" s="305"/>
      <c r="L893" s="50"/>
      <c r="M893" s="63"/>
    </row>
    <row r="894" spans="1:13">
      <c r="A894" s="44">
        <f t="shared" ca="1" si="56"/>
        <v>0</v>
      </c>
      <c r="B894" s="44" t="b" cm="1">
        <f t="array" ref="B894">AND(分科號=E894,D894&gt;=分起日,D894&lt;=分訖日,IF(分專案="全部",TRUE,J894=分專案))</f>
        <v>0</v>
      </c>
      <c r="C894" s="45">
        <f t="shared" si="54"/>
        <v>0</v>
      </c>
      <c r="D894" s="44">
        <f t="shared" si="55"/>
        <v>0</v>
      </c>
      <c r="E894" s="217">
        <f t="shared" si="57"/>
        <v>0</v>
      </c>
      <c r="F894" s="284"/>
      <c r="G894" s="289"/>
      <c r="H894" s="304"/>
      <c r="I894" s="290"/>
      <c r="J894" s="304"/>
      <c r="K894" s="305"/>
      <c r="L894" s="50"/>
      <c r="M894" s="63"/>
    </row>
    <row r="895" spans="1:13">
      <c r="A895" s="44">
        <f t="shared" ca="1" si="56"/>
        <v>0</v>
      </c>
      <c r="B895" s="44" t="b" cm="1">
        <f t="array" ref="B895">AND(分科號=E895,D895&gt;=分起日,D895&lt;=分訖日,IF(分專案="全部",TRUE,J895=分專案))</f>
        <v>0</v>
      </c>
      <c r="C895" s="45">
        <f t="shared" si="54"/>
        <v>0</v>
      </c>
      <c r="D895" s="44">
        <f t="shared" si="55"/>
        <v>0</v>
      </c>
      <c r="E895" s="217">
        <f t="shared" si="57"/>
        <v>0</v>
      </c>
      <c r="F895" s="284"/>
      <c r="G895" s="289"/>
      <c r="H895" s="304"/>
      <c r="I895" s="290"/>
      <c r="J895" s="304"/>
      <c r="K895" s="305"/>
      <c r="L895" s="50"/>
      <c r="M895" s="63"/>
    </row>
    <row r="896" spans="1:13">
      <c r="A896" s="44">
        <f t="shared" ca="1" si="56"/>
        <v>0</v>
      </c>
      <c r="B896" s="44" t="b" cm="1">
        <f t="array" ref="B896">AND(分科號=E896,D896&gt;=分起日,D896&lt;=分訖日,IF(分專案="全部",TRUE,J896=分專案))</f>
        <v>0</v>
      </c>
      <c r="C896" s="45">
        <f t="shared" si="54"/>
        <v>0</v>
      </c>
      <c r="D896" s="44">
        <f t="shared" si="55"/>
        <v>0</v>
      </c>
      <c r="E896" s="217">
        <f t="shared" si="57"/>
        <v>0</v>
      </c>
      <c r="F896" s="284"/>
      <c r="G896" s="289"/>
      <c r="H896" s="304"/>
      <c r="I896" s="290"/>
      <c r="J896" s="304"/>
      <c r="K896" s="305"/>
      <c r="L896" s="50"/>
      <c r="M896" s="63"/>
    </row>
    <row r="897" spans="1:13">
      <c r="A897" s="44">
        <f t="shared" ca="1" si="56"/>
        <v>0</v>
      </c>
      <c r="B897" s="44" t="b" cm="1">
        <f t="array" ref="B897">AND(分科號=E897,D897&gt;=分起日,D897&lt;=分訖日,IF(分專案="全部",TRUE,J897=分專案))</f>
        <v>0</v>
      </c>
      <c r="C897" s="45">
        <f t="shared" si="54"/>
        <v>0</v>
      </c>
      <c r="D897" s="44">
        <f t="shared" si="55"/>
        <v>0</v>
      </c>
      <c r="E897" s="217">
        <f t="shared" si="57"/>
        <v>0</v>
      </c>
      <c r="F897" s="284"/>
      <c r="G897" s="289"/>
      <c r="H897" s="304"/>
      <c r="I897" s="290"/>
      <c r="J897" s="304"/>
      <c r="K897" s="305"/>
      <c r="L897" s="50"/>
      <c r="M897" s="63"/>
    </row>
    <row r="898" spans="1:13">
      <c r="A898" s="44">
        <f t="shared" ca="1" si="56"/>
        <v>0</v>
      </c>
      <c r="B898" s="44" t="b" cm="1">
        <f t="array" ref="B898">AND(分科號=E898,D898&gt;=分起日,D898&lt;=分訖日,IF(分專案="全部",TRUE,J898=分專案))</f>
        <v>0</v>
      </c>
      <c r="C898" s="45">
        <f t="shared" si="54"/>
        <v>0</v>
      </c>
      <c r="D898" s="44">
        <f t="shared" si="55"/>
        <v>0</v>
      </c>
      <c r="E898" s="217">
        <f t="shared" si="57"/>
        <v>0</v>
      </c>
      <c r="F898" s="284"/>
      <c r="G898" s="289"/>
      <c r="H898" s="304"/>
      <c r="I898" s="290"/>
      <c r="J898" s="304"/>
      <c r="K898" s="305"/>
      <c r="L898" s="50"/>
      <c r="M898" s="63"/>
    </row>
    <row r="899" spans="1:13">
      <c r="A899" s="44">
        <f t="shared" ca="1" si="56"/>
        <v>0</v>
      </c>
      <c r="B899" s="44" t="b" cm="1">
        <f t="array" ref="B899">AND(分科號=E899,D899&gt;=分起日,D899&lt;=分訖日,IF(分專案="全部",TRUE,J899=分專案))</f>
        <v>0</v>
      </c>
      <c r="C899" s="45">
        <f t="shared" si="54"/>
        <v>0</v>
      </c>
      <c r="D899" s="44">
        <f t="shared" si="55"/>
        <v>0</v>
      </c>
      <c r="E899" s="217">
        <f t="shared" si="57"/>
        <v>0</v>
      </c>
      <c r="F899" s="284"/>
      <c r="G899" s="289"/>
      <c r="H899" s="304"/>
      <c r="I899" s="290"/>
      <c r="J899" s="304"/>
      <c r="K899" s="305"/>
      <c r="L899" s="50"/>
      <c r="M899" s="63"/>
    </row>
    <row r="900" spans="1:13">
      <c r="A900" s="44">
        <f t="shared" ca="1" si="56"/>
        <v>0</v>
      </c>
      <c r="B900" s="44" t="b" cm="1">
        <f t="array" ref="B900">AND(分科號=E900,D900&gt;=分起日,D900&lt;=分訖日,IF(分專案="全部",TRUE,J900=分專案))</f>
        <v>0</v>
      </c>
      <c r="C900" s="45">
        <f t="shared" si="54"/>
        <v>0</v>
      </c>
      <c r="D900" s="44">
        <f t="shared" si="55"/>
        <v>0</v>
      </c>
      <c r="E900" s="217">
        <f t="shared" si="57"/>
        <v>0</v>
      </c>
      <c r="F900" s="284"/>
      <c r="G900" s="289"/>
      <c r="H900" s="304"/>
      <c r="I900" s="290"/>
      <c r="J900" s="304"/>
      <c r="K900" s="305"/>
      <c r="L900" s="50"/>
      <c r="M900" s="63"/>
    </row>
    <row r="901" spans="1:13">
      <c r="A901" s="44">
        <f t="shared" ca="1" si="56"/>
        <v>0</v>
      </c>
      <c r="B901" s="44" t="b" cm="1">
        <f t="array" ref="B901">AND(分科號=E901,D901&gt;=分起日,D901&lt;=分訖日,IF(分專案="全部",TRUE,J901=分專案))</f>
        <v>0</v>
      </c>
      <c r="C901" s="45">
        <f t="shared" si="54"/>
        <v>0</v>
      </c>
      <c r="D901" s="44">
        <f t="shared" si="55"/>
        <v>0</v>
      </c>
      <c r="E901" s="217">
        <f t="shared" si="57"/>
        <v>0</v>
      </c>
      <c r="F901" s="284"/>
      <c r="G901" s="289"/>
      <c r="H901" s="304"/>
      <c r="I901" s="290"/>
      <c r="J901" s="304"/>
      <c r="K901" s="305"/>
      <c r="L901" s="50"/>
      <c r="M901" s="63"/>
    </row>
    <row r="902" spans="1:13">
      <c r="A902" s="44">
        <f t="shared" ca="1" si="56"/>
        <v>0</v>
      </c>
      <c r="B902" s="44" t="b" cm="1">
        <f t="array" ref="B902">AND(分科號=E902,D902&gt;=分起日,D902&lt;=分訖日,IF(分專案="全部",TRUE,J902=分專案))</f>
        <v>0</v>
      </c>
      <c r="C902" s="45">
        <f t="shared" si="54"/>
        <v>0</v>
      </c>
      <c r="D902" s="44">
        <f t="shared" si="55"/>
        <v>0</v>
      </c>
      <c r="E902" s="217">
        <f t="shared" si="57"/>
        <v>0</v>
      </c>
      <c r="F902" s="284"/>
      <c r="G902" s="289"/>
      <c r="H902" s="304"/>
      <c r="I902" s="290"/>
      <c r="J902" s="304"/>
      <c r="K902" s="305"/>
      <c r="L902" s="50"/>
      <c r="M902" s="63"/>
    </row>
    <row r="903" spans="1:13">
      <c r="A903" s="44">
        <f t="shared" ca="1" si="56"/>
        <v>0</v>
      </c>
      <c r="B903" s="44" t="b" cm="1">
        <f t="array" ref="B903">AND(分科號=E903,D903&gt;=分起日,D903&lt;=分訖日,IF(分專案="全部",TRUE,J903=分專案))</f>
        <v>0</v>
      </c>
      <c r="C903" s="45">
        <f t="shared" ref="C903:C966" si="58">IF(F903&lt;&gt;"",F903,IF(E903&lt;&gt;0,INDEX(C:C,ROW()-1),0))</f>
        <v>0</v>
      </c>
      <c r="D903" s="44">
        <f t="shared" ref="D903:D966" si="59">IF(G903&lt;&gt;"",G903,IF(E903&lt;&gt;0,INDEX(D:D,ROW()-1),0))</f>
        <v>0</v>
      </c>
      <c r="E903" s="217">
        <f t="shared" si="57"/>
        <v>0</v>
      </c>
      <c r="F903" s="284"/>
      <c r="G903" s="289"/>
      <c r="H903" s="304"/>
      <c r="I903" s="290"/>
      <c r="J903" s="304"/>
      <c r="K903" s="305"/>
      <c r="L903" s="50"/>
      <c r="M903" s="63"/>
    </row>
    <row r="904" spans="1:13">
      <c r="A904" s="44">
        <f t="shared" ca="1" si="56"/>
        <v>0</v>
      </c>
      <c r="B904" s="44" t="b" cm="1">
        <f t="array" ref="B904">AND(分科號=E904,D904&gt;=分起日,D904&lt;=分訖日,IF(分專案="全部",TRUE,J904=分專案))</f>
        <v>0</v>
      </c>
      <c r="C904" s="45">
        <f t="shared" si="58"/>
        <v>0</v>
      </c>
      <c r="D904" s="44">
        <f t="shared" si="59"/>
        <v>0</v>
      </c>
      <c r="E904" s="217">
        <f t="shared" si="57"/>
        <v>0</v>
      </c>
      <c r="F904" s="284"/>
      <c r="G904" s="289"/>
      <c r="H904" s="304"/>
      <c r="I904" s="290"/>
      <c r="J904" s="304"/>
      <c r="K904" s="305"/>
      <c r="L904" s="50"/>
      <c r="M904" s="63"/>
    </row>
    <row r="905" spans="1:13">
      <c r="A905" s="44">
        <f t="shared" ref="A905:A968" ca="1" si="60">IF(B905,COUNTIF(OFFSET(B905,ROW()*-1+6,,ROW()-5),TRUE),0)</f>
        <v>0</v>
      </c>
      <c r="B905" s="44" t="b" cm="1">
        <f t="array" ref="B905">AND(分科號=E905,D905&gt;=分起日,D905&lt;=分訖日,IF(分專案="全部",TRUE,J905=分專案))</f>
        <v>0</v>
      </c>
      <c r="C905" s="45">
        <f t="shared" si="58"/>
        <v>0</v>
      </c>
      <c r="D905" s="44">
        <f t="shared" si="59"/>
        <v>0</v>
      </c>
      <c r="E905" s="217">
        <f t="shared" si="57"/>
        <v>0</v>
      </c>
      <c r="F905" s="284"/>
      <c r="G905" s="289"/>
      <c r="H905" s="304"/>
      <c r="I905" s="290"/>
      <c r="J905" s="304"/>
      <c r="K905" s="305"/>
      <c r="L905" s="50"/>
      <c r="M905" s="63"/>
    </row>
    <row r="906" spans="1:13">
      <c r="A906" s="44">
        <f t="shared" ca="1" si="60"/>
        <v>0</v>
      </c>
      <c r="B906" s="44" t="b" cm="1">
        <f t="array" ref="B906">AND(分科號=E906,D906&gt;=分起日,D906&lt;=分訖日,IF(分專案="全部",TRUE,J906=分專案))</f>
        <v>0</v>
      </c>
      <c r="C906" s="45">
        <f t="shared" si="58"/>
        <v>0</v>
      </c>
      <c r="D906" s="44">
        <f t="shared" si="59"/>
        <v>0</v>
      </c>
      <c r="E906" s="217">
        <f t="shared" ref="E906:E969" si="61">IF(I906&lt;&gt;"",VALUE(TRIM(LEFT(I906,6))),0)</f>
        <v>0</v>
      </c>
      <c r="F906" s="284"/>
      <c r="G906" s="289"/>
      <c r="H906" s="304"/>
      <c r="I906" s="290"/>
      <c r="J906" s="304"/>
      <c r="K906" s="305"/>
      <c r="L906" s="50"/>
      <c r="M906" s="63"/>
    </row>
    <row r="907" spans="1:13">
      <c r="A907" s="44">
        <f t="shared" ca="1" si="60"/>
        <v>0</v>
      </c>
      <c r="B907" s="44" t="b" cm="1">
        <f t="array" ref="B907">AND(分科號=E907,D907&gt;=分起日,D907&lt;=分訖日,IF(分專案="全部",TRUE,J907=分專案))</f>
        <v>0</v>
      </c>
      <c r="C907" s="45">
        <f t="shared" si="58"/>
        <v>0</v>
      </c>
      <c r="D907" s="44">
        <f t="shared" si="59"/>
        <v>0</v>
      </c>
      <c r="E907" s="217">
        <f t="shared" si="61"/>
        <v>0</v>
      </c>
      <c r="F907" s="284"/>
      <c r="G907" s="289"/>
      <c r="H907" s="304"/>
      <c r="I907" s="290"/>
      <c r="J907" s="304"/>
      <c r="K907" s="305"/>
      <c r="L907" s="50"/>
      <c r="M907" s="63"/>
    </row>
    <row r="908" spans="1:13">
      <c r="A908" s="44">
        <f t="shared" ca="1" si="60"/>
        <v>0</v>
      </c>
      <c r="B908" s="44" t="b" cm="1">
        <f t="array" ref="B908">AND(分科號=E908,D908&gt;=分起日,D908&lt;=分訖日,IF(分專案="全部",TRUE,J908=分專案))</f>
        <v>0</v>
      </c>
      <c r="C908" s="45">
        <f t="shared" si="58"/>
        <v>0</v>
      </c>
      <c r="D908" s="44">
        <f t="shared" si="59"/>
        <v>0</v>
      </c>
      <c r="E908" s="217">
        <f t="shared" si="61"/>
        <v>0</v>
      </c>
      <c r="F908" s="284"/>
      <c r="G908" s="289"/>
      <c r="H908" s="304"/>
      <c r="I908" s="290"/>
      <c r="J908" s="304"/>
      <c r="K908" s="305"/>
      <c r="L908" s="50"/>
      <c r="M908" s="63"/>
    </row>
    <row r="909" spans="1:13">
      <c r="A909" s="44">
        <f t="shared" ca="1" si="60"/>
        <v>0</v>
      </c>
      <c r="B909" s="44" t="b" cm="1">
        <f t="array" ref="B909">AND(分科號=E909,D909&gt;=分起日,D909&lt;=分訖日,IF(分專案="全部",TRUE,J909=分專案))</f>
        <v>0</v>
      </c>
      <c r="C909" s="45">
        <f t="shared" si="58"/>
        <v>0</v>
      </c>
      <c r="D909" s="44">
        <f t="shared" si="59"/>
        <v>0</v>
      </c>
      <c r="E909" s="217">
        <f t="shared" si="61"/>
        <v>0</v>
      </c>
      <c r="F909" s="284"/>
      <c r="G909" s="289"/>
      <c r="H909" s="304"/>
      <c r="I909" s="290"/>
      <c r="J909" s="304"/>
      <c r="K909" s="305"/>
      <c r="L909" s="50"/>
      <c r="M909" s="63"/>
    </row>
    <row r="910" spans="1:13">
      <c r="A910" s="44">
        <f t="shared" ca="1" si="60"/>
        <v>0</v>
      </c>
      <c r="B910" s="44" t="b" cm="1">
        <f t="array" ref="B910">AND(分科號=E910,D910&gt;=分起日,D910&lt;=分訖日,IF(分專案="全部",TRUE,J910=分專案))</f>
        <v>0</v>
      </c>
      <c r="C910" s="45">
        <f t="shared" si="58"/>
        <v>0</v>
      </c>
      <c r="D910" s="44">
        <f t="shared" si="59"/>
        <v>0</v>
      </c>
      <c r="E910" s="217">
        <f t="shared" si="61"/>
        <v>0</v>
      </c>
      <c r="F910" s="284"/>
      <c r="G910" s="289"/>
      <c r="H910" s="304"/>
      <c r="I910" s="290"/>
      <c r="J910" s="304"/>
      <c r="K910" s="305"/>
      <c r="L910" s="50"/>
      <c r="M910" s="63"/>
    </row>
    <row r="911" spans="1:13">
      <c r="A911" s="44">
        <f t="shared" ca="1" si="60"/>
        <v>0</v>
      </c>
      <c r="B911" s="44" t="b" cm="1">
        <f t="array" ref="B911">AND(分科號=E911,D911&gt;=分起日,D911&lt;=分訖日,IF(分專案="全部",TRUE,J911=分專案))</f>
        <v>0</v>
      </c>
      <c r="C911" s="45">
        <f t="shared" si="58"/>
        <v>0</v>
      </c>
      <c r="D911" s="44">
        <f t="shared" si="59"/>
        <v>0</v>
      </c>
      <c r="E911" s="217">
        <f t="shared" si="61"/>
        <v>0</v>
      </c>
      <c r="F911" s="284"/>
      <c r="G911" s="289"/>
      <c r="H911" s="304"/>
      <c r="I911" s="290"/>
      <c r="J911" s="304"/>
      <c r="K911" s="305"/>
      <c r="L911" s="50"/>
      <c r="M911" s="63"/>
    </row>
    <row r="912" spans="1:13">
      <c r="A912" s="44">
        <f t="shared" ca="1" si="60"/>
        <v>0</v>
      </c>
      <c r="B912" s="44" t="b" cm="1">
        <f t="array" ref="B912">AND(分科號=E912,D912&gt;=分起日,D912&lt;=分訖日,IF(分專案="全部",TRUE,J912=分專案))</f>
        <v>0</v>
      </c>
      <c r="C912" s="45">
        <f t="shared" si="58"/>
        <v>0</v>
      </c>
      <c r="D912" s="44">
        <f t="shared" si="59"/>
        <v>0</v>
      </c>
      <c r="E912" s="217">
        <f t="shared" si="61"/>
        <v>0</v>
      </c>
      <c r="F912" s="284"/>
      <c r="G912" s="289"/>
      <c r="H912" s="304"/>
      <c r="I912" s="290"/>
      <c r="J912" s="304"/>
      <c r="K912" s="305"/>
      <c r="L912" s="50"/>
      <c r="M912" s="63"/>
    </row>
    <row r="913" spans="1:13">
      <c r="A913" s="44">
        <f t="shared" ca="1" si="60"/>
        <v>0</v>
      </c>
      <c r="B913" s="44" t="b" cm="1">
        <f t="array" ref="B913">AND(分科號=E913,D913&gt;=分起日,D913&lt;=分訖日,IF(分專案="全部",TRUE,J913=分專案))</f>
        <v>0</v>
      </c>
      <c r="C913" s="45">
        <f t="shared" si="58"/>
        <v>0</v>
      </c>
      <c r="D913" s="44">
        <f t="shared" si="59"/>
        <v>0</v>
      </c>
      <c r="E913" s="217">
        <f t="shared" si="61"/>
        <v>0</v>
      </c>
      <c r="F913" s="284"/>
      <c r="G913" s="289"/>
      <c r="H913" s="304"/>
      <c r="I913" s="290"/>
      <c r="J913" s="304"/>
      <c r="K913" s="305"/>
      <c r="L913" s="50"/>
      <c r="M913" s="63"/>
    </row>
    <row r="914" spans="1:13">
      <c r="A914" s="44">
        <f t="shared" ca="1" si="60"/>
        <v>0</v>
      </c>
      <c r="B914" s="44" t="b" cm="1">
        <f t="array" ref="B914">AND(分科號=E914,D914&gt;=分起日,D914&lt;=分訖日,IF(分專案="全部",TRUE,J914=分專案))</f>
        <v>0</v>
      </c>
      <c r="C914" s="45">
        <f t="shared" si="58"/>
        <v>0</v>
      </c>
      <c r="D914" s="44">
        <f t="shared" si="59"/>
        <v>0</v>
      </c>
      <c r="E914" s="217">
        <f t="shared" si="61"/>
        <v>0</v>
      </c>
      <c r="F914" s="284"/>
      <c r="G914" s="289"/>
      <c r="H914" s="304"/>
      <c r="I914" s="290"/>
      <c r="J914" s="304"/>
      <c r="K914" s="305"/>
      <c r="L914" s="50"/>
      <c r="M914" s="63"/>
    </row>
    <row r="915" spans="1:13">
      <c r="A915" s="44">
        <f t="shared" ca="1" si="60"/>
        <v>0</v>
      </c>
      <c r="B915" s="44" t="b" cm="1">
        <f t="array" ref="B915">AND(分科號=E915,D915&gt;=分起日,D915&lt;=分訖日,IF(分專案="全部",TRUE,J915=分專案))</f>
        <v>0</v>
      </c>
      <c r="C915" s="45">
        <f t="shared" si="58"/>
        <v>0</v>
      </c>
      <c r="D915" s="44">
        <f t="shared" si="59"/>
        <v>0</v>
      </c>
      <c r="E915" s="217">
        <f t="shared" si="61"/>
        <v>0</v>
      </c>
      <c r="F915" s="284"/>
      <c r="G915" s="289"/>
      <c r="H915" s="304"/>
      <c r="I915" s="290"/>
      <c r="J915" s="304"/>
      <c r="K915" s="305"/>
      <c r="L915" s="50"/>
      <c r="M915" s="63"/>
    </row>
    <row r="916" spans="1:13">
      <c r="A916" s="44">
        <f t="shared" ca="1" si="60"/>
        <v>0</v>
      </c>
      <c r="B916" s="44" t="b" cm="1">
        <f t="array" ref="B916">AND(分科號=E916,D916&gt;=分起日,D916&lt;=分訖日,IF(分專案="全部",TRUE,J916=分專案))</f>
        <v>0</v>
      </c>
      <c r="C916" s="45">
        <f t="shared" si="58"/>
        <v>0</v>
      </c>
      <c r="D916" s="44">
        <f t="shared" si="59"/>
        <v>0</v>
      </c>
      <c r="E916" s="217">
        <f t="shared" si="61"/>
        <v>0</v>
      </c>
      <c r="F916" s="284"/>
      <c r="G916" s="289"/>
      <c r="H916" s="304"/>
      <c r="I916" s="290"/>
      <c r="J916" s="304"/>
      <c r="K916" s="305"/>
      <c r="L916" s="50"/>
      <c r="M916" s="63"/>
    </row>
    <row r="917" spans="1:13">
      <c r="A917" s="44">
        <f t="shared" ca="1" si="60"/>
        <v>0</v>
      </c>
      <c r="B917" s="44" t="b" cm="1">
        <f t="array" ref="B917">AND(分科號=E917,D917&gt;=分起日,D917&lt;=分訖日,IF(分專案="全部",TRUE,J917=分專案))</f>
        <v>0</v>
      </c>
      <c r="C917" s="45">
        <f t="shared" si="58"/>
        <v>0</v>
      </c>
      <c r="D917" s="44">
        <f t="shared" si="59"/>
        <v>0</v>
      </c>
      <c r="E917" s="217">
        <f t="shared" si="61"/>
        <v>0</v>
      </c>
      <c r="F917" s="284"/>
      <c r="G917" s="289"/>
      <c r="H917" s="304"/>
      <c r="I917" s="290"/>
      <c r="J917" s="304"/>
      <c r="K917" s="305"/>
      <c r="L917" s="50"/>
      <c r="M917" s="63"/>
    </row>
    <row r="918" spans="1:13">
      <c r="A918" s="44">
        <f t="shared" ca="1" si="60"/>
        <v>0</v>
      </c>
      <c r="B918" s="44" t="b" cm="1">
        <f t="array" ref="B918">AND(分科號=E918,D918&gt;=分起日,D918&lt;=分訖日,IF(分專案="全部",TRUE,J918=分專案))</f>
        <v>0</v>
      </c>
      <c r="C918" s="45">
        <f t="shared" si="58"/>
        <v>0</v>
      </c>
      <c r="D918" s="44">
        <f t="shared" si="59"/>
        <v>0</v>
      </c>
      <c r="E918" s="217">
        <f t="shared" si="61"/>
        <v>0</v>
      </c>
      <c r="F918" s="284"/>
      <c r="G918" s="289"/>
      <c r="H918" s="304"/>
      <c r="I918" s="290"/>
      <c r="J918" s="304"/>
      <c r="K918" s="305"/>
      <c r="L918" s="50"/>
      <c r="M918" s="63"/>
    </row>
    <row r="919" spans="1:13">
      <c r="A919" s="44">
        <f t="shared" ca="1" si="60"/>
        <v>0</v>
      </c>
      <c r="B919" s="44" t="b" cm="1">
        <f t="array" ref="B919">AND(分科號=E919,D919&gt;=分起日,D919&lt;=分訖日,IF(分專案="全部",TRUE,J919=分專案))</f>
        <v>0</v>
      </c>
      <c r="C919" s="45">
        <f t="shared" si="58"/>
        <v>0</v>
      </c>
      <c r="D919" s="44">
        <f t="shared" si="59"/>
        <v>0</v>
      </c>
      <c r="E919" s="217">
        <f t="shared" si="61"/>
        <v>0</v>
      </c>
      <c r="F919" s="284"/>
      <c r="G919" s="289"/>
      <c r="H919" s="304"/>
      <c r="I919" s="290"/>
      <c r="J919" s="304"/>
      <c r="K919" s="305"/>
      <c r="L919" s="50"/>
      <c r="M919" s="63"/>
    </row>
    <row r="920" spans="1:13">
      <c r="A920" s="44">
        <f t="shared" ca="1" si="60"/>
        <v>0</v>
      </c>
      <c r="B920" s="44" t="b" cm="1">
        <f t="array" ref="B920">AND(分科號=E920,D920&gt;=分起日,D920&lt;=分訖日,IF(分專案="全部",TRUE,J920=分專案))</f>
        <v>0</v>
      </c>
      <c r="C920" s="45">
        <f t="shared" si="58"/>
        <v>0</v>
      </c>
      <c r="D920" s="44">
        <f t="shared" si="59"/>
        <v>0</v>
      </c>
      <c r="E920" s="217">
        <f t="shared" si="61"/>
        <v>0</v>
      </c>
      <c r="F920" s="284"/>
      <c r="G920" s="289"/>
      <c r="H920" s="304"/>
      <c r="I920" s="290"/>
      <c r="J920" s="304"/>
      <c r="K920" s="305"/>
      <c r="L920" s="50"/>
      <c r="M920" s="63"/>
    </row>
    <row r="921" spans="1:13">
      <c r="A921" s="44">
        <f t="shared" ca="1" si="60"/>
        <v>0</v>
      </c>
      <c r="B921" s="44" t="b" cm="1">
        <f t="array" ref="B921">AND(分科號=E921,D921&gt;=分起日,D921&lt;=分訖日,IF(分專案="全部",TRUE,J921=分專案))</f>
        <v>0</v>
      </c>
      <c r="C921" s="45">
        <f t="shared" si="58"/>
        <v>0</v>
      </c>
      <c r="D921" s="44">
        <f t="shared" si="59"/>
        <v>0</v>
      </c>
      <c r="E921" s="217">
        <f t="shared" si="61"/>
        <v>0</v>
      </c>
      <c r="F921" s="284"/>
      <c r="G921" s="289"/>
      <c r="H921" s="304"/>
      <c r="I921" s="290"/>
      <c r="J921" s="304"/>
      <c r="K921" s="305"/>
      <c r="L921" s="50"/>
      <c r="M921" s="63"/>
    </row>
    <row r="922" spans="1:13">
      <c r="A922" s="44">
        <f t="shared" ca="1" si="60"/>
        <v>0</v>
      </c>
      <c r="B922" s="44" t="b" cm="1">
        <f t="array" ref="B922">AND(分科號=E922,D922&gt;=分起日,D922&lt;=分訖日,IF(分專案="全部",TRUE,J922=分專案))</f>
        <v>0</v>
      </c>
      <c r="C922" s="45">
        <f t="shared" si="58"/>
        <v>0</v>
      </c>
      <c r="D922" s="44">
        <f t="shared" si="59"/>
        <v>0</v>
      </c>
      <c r="E922" s="217">
        <f t="shared" si="61"/>
        <v>0</v>
      </c>
      <c r="F922" s="284"/>
      <c r="G922" s="289"/>
      <c r="H922" s="304"/>
      <c r="I922" s="290"/>
      <c r="J922" s="304"/>
      <c r="K922" s="305"/>
      <c r="L922" s="50"/>
      <c r="M922" s="63"/>
    </row>
    <row r="923" spans="1:13">
      <c r="A923" s="44">
        <f t="shared" ca="1" si="60"/>
        <v>0</v>
      </c>
      <c r="B923" s="44" t="b" cm="1">
        <f t="array" ref="B923">AND(分科號=E923,D923&gt;=分起日,D923&lt;=分訖日,IF(分專案="全部",TRUE,J923=分專案))</f>
        <v>0</v>
      </c>
      <c r="C923" s="45">
        <f t="shared" si="58"/>
        <v>0</v>
      </c>
      <c r="D923" s="44">
        <f t="shared" si="59"/>
        <v>0</v>
      </c>
      <c r="E923" s="217">
        <f t="shared" si="61"/>
        <v>0</v>
      </c>
      <c r="F923" s="284"/>
      <c r="G923" s="289"/>
      <c r="H923" s="304"/>
      <c r="I923" s="290"/>
      <c r="J923" s="304"/>
      <c r="K923" s="305"/>
      <c r="L923" s="50"/>
      <c r="M923" s="63"/>
    </row>
    <row r="924" spans="1:13">
      <c r="A924" s="44">
        <f t="shared" ca="1" si="60"/>
        <v>0</v>
      </c>
      <c r="B924" s="44" t="b" cm="1">
        <f t="array" ref="B924">AND(分科號=E924,D924&gt;=分起日,D924&lt;=分訖日,IF(分專案="全部",TRUE,J924=分專案))</f>
        <v>0</v>
      </c>
      <c r="C924" s="45">
        <f t="shared" si="58"/>
        <v>0</v>
      </c>
      <c r="D924" s="44">
        <f t="shared" si="59"/>
        <v>0</v>
      </c>
      <c r="E924" s="217">
        <f t="shared" si="61"/>
        <v>0</v>
      </c>
      <c r="F924" s="284"/>
      <c r="G924" s="289"/>
      <c r="H924" s="304"/>
      <c r="I924" s="290"/>
      <c r="J924" s="304"/>
      <c r="K924" s="305"/>
      <c r="L924" s="50"/>
      <c r="M924" s="63"/>
    </row>
    <row r="925" spans="1:13">
      <c r="A925" s="44">
        <f t="shared" ca="1" si="60"/>
        <v>0</v>
      </c>
      <c r="B925" s="44" t="b" cm="1">
        <f t="array" ref="B925">AND(分科號=E925,D925&gt;=分起日,D925&lt;=分訖日,IF(分專案="全部",TRUE,J925=分專案))</f>
        <v>0</v>
      </c>
      <c r="C925" s="45">
        <f t="shared" si="58"/>
        <v>0</v>
      </c>
      <c r="D925" s="44">
        <f t="shared" si="59"/>
        <v>0</v>
      </c>
      <c r="E925" s="217">
        <f t="shared" si="61"/>
        <v>0</v>
      </c>
      <c r="F925" s="284"/>
      <c r="G925" s="289"/>
      <c r="H925" s="304"/>
      <c r="I925" s="290"/>
      <c r="J925" s="304"/>
      <c r="K925" s="305"/>
      <c r="L925" s="50"/>
      <c r="M925" s="63"/>
    </row>
    <row r="926" spans="1:13">
      <c r="A926" s="44">
        <f t="shared" ca="1" si="60"/>
        <v>0</v>
      </c>
      <c r="B926" s="44" t="b" cm="1">
        <f t="array" ref="B926">AND(分科號=E926,D926&gt;=分起日,D926&lt;=分訖日,IF(分專案="全部",TRUE,J926=分專案))</f>
        <v>0</v>
      </c>
      <c r="C926" s="45">
        <f t="shared" si="58"/>
        <v>0</v>
      </c>
      <c r="D926" s="44">
        <f t="shared" si="59"/>
        <v>0</v>
      </c>
      <c r="E926" s="217">
        <f t="shared" si="61"/>
        <v>0</v>
      </c>
      <c r="F926" s="284"/>
      <c r="G926" s="289"/>
      <c r="H926" s="304"/>
      <c r="I926" s="290"/>
      <c r="J926" s="304"/>
      <c r="K926" s="305"/>
      <c r="L926" s="50"/>
      <c r="M926" s="63"/>
    </row>
    <row r="927" spans="1:13">
      <c r="A927" s="44">
        <f t="shared" ca="1" si="60"/>
        <v>0</v>
      </c>
      <c r="B927" s="44" t="b" cm="1">
        <f t="array" ref="B927">AND(分科號=E927,D927&gt;=分起日,D927&lt;=分訖日,IF(分專案="全部",TRUE,J927=分專案))</f>
        <v>0</v>
      </c>
      <c r="C927" s="45">
        <f t="shared" si="58"/>
        <v>0</v>
      </c>
      <c r="D927" s="44">
        <f t="shared" si="59"/>
        <v>0</v>
      </c>
      <c r="E927" s="217">
        <f t="shared" si="61"/>
        <v>0</v>
      </c>
      <c r="F927" s="284"/>
      <c r="G927" s="289"/>
      <c r="H927" s="304"/>
      <c r="I927" s="290"/>
      <c r="J927" s="304"/>
      <c r="K927" s="305"/>
      <c r="L927" s="50"/>
      <c r="M927" s="63"/>
    </row>
    <row r="928" spans="1:13">
      <c r="A928" s="44">
        <f t="shared" ca="1" si="60"/>
        <v>0</v>
      </c>
      <c r="B928" s="44" t="b" cm="1">
        <f t="array" ref="B928">AND(分科號=E928,D928&gt;=分起日,D928&lt;=分訖日,IF(分專案="全部",TRUE,J928=分專案))</f>
        <v>0</v>
      </c>
      <c r="C928" s="45">
        <f t="shared" si="58"/>
        <v>0</v>
      </c>
      <c r="D928" s="44">
        <f t="shared" si="59"/>
        <v>0</v>
      </c>
      <c r="E928" s="217">
        <f t="shared" si="61"/>
        <v>0</v>
      </c>
      <c r="F928" s="284"/>
      <c r="G928" s="289"/>
      <c r="H928" s="304"/>
      <c r="I928" s="290"/>
      <c r="J928" s="304"/>
      <c r="K928" s="305"/>
      <c r="L928" s="50"/>
      <c r="M928" s="63"/>
    </row>
    <row r="929" spans="1:13">
      <c r="A929" s="44">
        <f t="shared" ca="1" si="60"/>
        <v>0</v>
      </c>
      <c r="B929" s="44" t="b" cm="1">
        <f t="array" ref="B929">AND(分科號=E929,D929&gt;=分起日,D929&lt;=分訖日,IF(分專案="全部",TRUE,J929=分專案))</f>
        <v>0</v>
      </c>
      <c r="C929" s="45">
        <f t="shared" si="58"/>
        <v>0</v>
      </c>
      <c r="D929" s="44">
        <f t="shared" si="59"/>
        <v>0</v>
      </c>
      <c r="E929" s="217">
        <f t="shared" si="61"/>
        <v>0</v>
      </c>
      <c r="F929" s="284"/>
      <c r="G929" s="289"/>
      <c r="H929" s="304"/>
      <c r="I929" s="290"/>
      <c r="J929" s="304"/>
      <c r="K929" s="305"/>
      <c r="L929" s="50"/>
      <c r="M929" s="63"/>
    </row>
    <row r="930" spans="1:13">
      <c r="A930" s="44">
        <f t="shared" ca="1" si="60"/>
        <v>0</v>
      </c>
      <c r="B930" s="44" t="b" cm="1">
        <f t="array" ref="B930">AND(分科號=E930,D930&gt;=分起日,D930&lt;=分訖日,IF(分專案="全部",TRUE,J930=分專案))</f>
        <v>0</v>
      </c>
      <c r="C930" s="45">
        <f t="shared" si="58"/>
        <v>0</v>
      </c>
      <c r="D930" s="44">
        <f t="shared" si="59"/>
        <v>0</v>
      </c>
      <c r="E930" s="217">
        <f t="shared" si="61"/>
        <v>0</v>
      </c>
      <c r="F930" s="284"/>
      <c r="G930" s="289"/>
      <c r="H930" s="304"/>
      <c r="I930" s="290"/>
      <c r="J930" s="304"/>
      <c r="K930" s="305"/>
      <c r="L930" s="50"/>
      <c r="M930" s="63"/>
    </row>
    <row r="931" spans="1:13">
      <c r="A931" s="44">
        <f t="shared" ca="1" si="60"/>
        <v>0</v>
      </c>
      <c r="B931" s="44" t="b" cm="1">
        <f t="array" ref="B931">AND(分科號=E931,D931&gt;=分起日,D931&lt;=分訖日,IF(分專案="全部",TRUE,J931=分專案))</f>
        <v>0</v>
      </c>
      <c r="C931" s="45">
        <f t="shared" si="58"/>
        <v>0</v>
      </c>
      <c r="D931" s="44">
        <f t="shared" si="59"/>
        <v>0</v>
      </c>
      <c r="E931" s="217">
        <f t="shared" si="61"/>
        <v>0</v>
      </c>
      <c r="F931" s="284"/>
      <c r="G931" s="289"/>
      <c r="H931" s="304"/>
      <c r="I931" s="290"/>
      <c r="J931" s="304"/>
      <c r="K931" s="305"/>
      <c r="L931" s="50"/>
      <c r="M931" s="63"/>
    </row>
    <row r="932" spans="1:13">
      <c r="A932" s="44">
        <f t="shared" ca="1" si="60"/>
        <v>0</v>
      </c>
      <c r="B932" s="44" t="b" cm="1">
        <f t="array" ref="B932">AND(分科號=E932,D932&gt;=分起日,D932&lt;=分訖日,IF(分專案="全部",TRUE,J932=分專案))</f>
        <v>0</v>
      </c>
      <c r="C932" s="45">
        <f t="shared" si="58"/>
        <v>0</v>
      </c>
      <c r="D932" s="44">
        <f t="shared" si="59"/>
        <v>0</v>
      </c>
      <c r="E932" s="217">
        <f t="shared" si="61"/>
        <v>0</v>
      </c>
      <c r="F932" s="284"/>
      <c r="G932" s="289"/>
      <c r="H932" s="304"/>
      <c r="I932" s="290"/>
      <c r="J932" s="304"/>
      <c r="K932" s="305"/>
      <c r="L932" s="50"/>
      <c r="M932" s="63"/>
    </row>
    <row r="933" spans="1:13">
      <c r="A933" s="44">
        <f t="shared" ca="1" si="60"/>
        <v>0</v>
      </c>
      <c r="B933" s="44" t="b" cm="1">
        <f t="array" ref="B933">AND(分科號=E933,D933&gt;=分起日,D933&lt;=分訖日,IF(分專案="全部",TRUE,J933=分專案))</f>
        <v>0</v>
      </c>
      <c r="C933" s="45">
        <f t="shared" si="58"/>
        <v>0</v>
      </c>
      <c r="D933" s="44">
        <f t="shared" si="59"/>
        <v>0</v>
      </c>
      <c r="E933" s="217">
        <f t="shared" si="61"/>
        <v>0</v>
      </c>
      <c r="F933" s="284"/>
      <c r="G933" s="289"/>
      <c r="H933" s="304"/>
      <c r="I933" s="290"/>
      <c r="J933" s="304"/>
      <c r="K933" s="305"/>
      <c r="L933" s="50"/>
      <c r="M933" s="63"/>
    </row>
    <row r="934" spans="1:13">
      <c r="A934" s="44">
        <f t="shared" ca="1" si="60"/>
        <v>0</v>
      </c>
      <c r="B934" s="44" t="b" cm="1">
        <f t="array" ref="B934">AND(分科號=E934,D934&gt;=分起日,D934&lt;=分訖日,IF(分專案="全部",TRUE,J934=分專案))</f>
        <v>0</v>
      </c>
      <c r="C934" s="45">
        <f t="shared" si="58"/>
        <v>0</v>
      </c>
      <c r="D934" s="44">
        <f t="shared" si="59"/>
        <v>0</v>
      </c>
      <c r="E934" s="217">
        <f t="shared" si="61"/>
        <v>0</v>
      </c>
      <c r="F934" s="284"/>
      <c r="G934" s="289"/>
      <c r="H934" s="304"/>
      <c r="I934" s="290"/>
      <c r="J934" s="304"/>
      <c r="K934" s="305"/>
      <c r="L934" s="50"/>
      <c r="M934" s="63"/>
    </row>
    <row r="935" spans="1:13">
      <c r="A935" s="44">
        <f t="shared" ca="1" si="60"/>
        <v>0</v>
      </c>
      <c r="B935" s="44" t="b" cm="1">
        <f t="array" ref="B935">AND(分科號=E935,D935&gt;=分起日,D935&lt;=分訖日,IF(分專案="全部",TRUE,J935=分專案))</f>
        <v>0</v>
      </c>
      <c r="C935" s="45">
        <f t="shared" si="58"/>
        <v>0</v>
      </c>
      <c r="D935" s="44">
        <f t="shared" si="59"/>
        <v>0</v>
      </c>
      <c r="E935" s="217">
        <f t="shared" si="61"/>
        <v>0</v>
      </c>
      <c r="F935" s="284"/>
      <c r="G935" s="289"/>
      <c r="H935" s="304"/>
      <c r="I935" s="290"/>
      <c r="J935" s="304"/>
      <c r="K935" s="305"/>
      <c r="L935" s="50"/>
      <c r="M935" s="63"/>
    </row>
    <row r="936" spans="1:13">
      <c r="A936" s="44">
        <f t="shared" ca="1" si="60"/>
        <v>0</v>
      </c>
      <c r="B936" s="44" t="b" cm="1">
        <f t="array" ref="B936">AND(分科號=E936,D936&gt;=分起日,D936&lt;=分訖日,IF(分專案="全部",TRUE,J936=分專案))</f>
        <v>0</v>
      </c>
      <c r="C936" s="45">
        <f t="shared" si="58"/>
        <v>0</v>
      </c>
      <c r="D936" s="44">
        <f t="shared" si="59"/>
        <v>0</v>
      </c>
      <c r="E936" s="217">
        <f t="shared" si="61"/>
        <v>0</v>
      </c>
      <c r="F936" s="284"/>
      <c r="G936" s="289"/>
      <c r="H936" s="304"/>
      <c r="I936" s="290"/>
      <c r="J936" s="304"/>
      <c r="K936" s="305"/>
      <c r="L936" s="50"/>
      <c r="M936" s="63"/>
    </row>
    <row r="937" spans="1:13">
      <c r="A937" s="44">
        <f t="shared" ca="1" si="60"/>
        <v>0</v>
      </c>
      <c r="B937" s="44" t="b" cm="1">
        <f t="array" ref="B937">AND(分科號=E937,D937&gt;=分起日,D937&lt;=分訖日,IF(分專案="全部",TRUE,J937=分專案))</f>
        <v>0</v>
      </c>
      <c r="C937" s="45">
        <f t="shared" si="58"/>
        <v>0</v>
      </c>
      <c r="D937" s="44">
        <f t="shared" si="59"/>
        <v>0</v>
      </c>
      <c r="E937" s="217">
        <f t="shared" si="61"/>
        <v>0</v>
      </c>
      <c r="F937" s="284"/>
      <c r="G937" s="289"/>
      <c r="H937" s="304"/>
      <c r="I937" s="290"/>
      <c r="J937" s="304"/>
      <c r="K937" s="305"/>
      <c r="L937" s="50"/>
      <c r="M937" s="63"/>
    </row>
    <row r="938" spans="1:13">
      <c r="A938" s="44">
        <f t="shared" ca="1" si="60"/>
        <v>0</v>
      </c>
      <c r="B938" s="44" t="b" cm="1">
        <f t="array" ref="B938">AND(分科號=E938,D938&gt;=分起日,D938&lt;=分訖日,IF(分專案="全部",TRUE,J938=分專案))</f>
        <v>0</v>
      </c>
      <c r="C938" s="45">
        <f t="shared" si="58"/>
        <v>0</v>
      </c>
      <c r="D938" s="44">
        <f t="shared" si="59"/>
        <v>0</v>
      </c>
      <c r="E938" s="217">
        <f t="shared" si="61"/>
        <v>0</v>
      </c>
      <c r="F938" s="284"/>
      <c r="G938" s="289"/>
      <c r="H938" s="304"/>
      <c r="I938" s="290"/>
      <c r="J938" s="304"/>
      <c r="K938" s="305"/>
      <c r="L938" s="50"/>
      <c r="M938" s="63"/>
    </row>
    <row r="939" spans="1:13">
      <c r="A939" s="44">
        <f t="shared" ca="1" si="60"/>
        <v>0</v>
      </c>
      <c r="B939" s="44" t="b" cm="1">
        <f t="array" ref="B939">AND(分科號=E939,D939&gt;=分起日,D939&lt;=分訖日,IF(分專案="全部",TRUE,J939=分專案))</f>
        <v>0</v>
      </c>
      <c r="C939" s="45">
        <f t="shared" si="58"/>
        <v>0</v>
      </c>
      <c r="D939" s="44">
        <f t="shared" si="59"/>
        <v>0</v>
      </c>
      <c r="E939" s="217">
        <f t="shared" si="61"/>
        <v>0</v>
      </c>
      <c r="F939" s="284"/>
      <c r="G939" s="289"/>
      <c r="H939" s="304"/>
      <c r="I939" s="290"/>
      <c r="J939" s="304"/>
      <c r="K939" s="305"/>
      <c r="L939" s="50"/>
      <c r="M939" s="63"/>
    </row>
    <row r="940" spans="1:13">
      <c r="A940" s="44">
        <f t="shared" ca="1" si="60"/>
        <v>0</v>
      </c>
      <c r="B940" s="44" t="b" cm="1">
        <f t="array" ref="B940">AND(分科號=E940,D940&gt;=分起日,D940&lt;=分訖日,IF(分專案="全部",TRUE,J940=分專案))</f>
        <v>0</v>
      </c>
      <c r="C940" s="45">
        <f t="shared" si="58"/>
        <v>0</v>
      </c>
      <c r="D940" s="44">
        <f t="shared" si="59"/>
        <v>0</v>
      </c>
      <c r="E940" s="217">
        <f t="shared" si="61"/>
        <v>0</v>
      </c>
      <c r="F940" s="284"/>
      <c r="G940" s="289"/>
      <c r="H940" s="304"/>
      <c r="I940" s="290"/>
      <c r="J940" s="304"/>
      <c r="K940" s="305"/>
      <c r="L940" s="50"/>
      <c r="M940" s="63"/>
    </row>
    <row r="941" spans="1:13">
      <c r="A941" s="44">
        <f t="shared" ca="1" si="60"/>
        <v>0</v>
      </c>
      <c r="B941" s="44" t="b" cm="1">
        <f t="array" ref="B941">AND(分科號=E941,D941&gt;=分起日,D941&lt;=分訖日,IF(分專案="全部",TRUE,J941=分專案))</f>
        <v>0</v>
      </c>
      <c r="C941" s="45">
        <f t="shared" si="58"/>
        <v>0</v>
      </c>
      <c r="D941" s="44">
        <f t="shared" si="59"/>
        <v>0</v>
      </c>
      <c r="E941" s="217">
        <f t="shared" si="61"/>
        <v>0</v>
      </c>
      <c r="F941" s="284"/>
      <c r="G941" s="289"/>
      <c r="H941" s="304"/>
      <c r="I941" s="290"/>
      <c r="J941" s="304"/>
      <c r="K941" s="305"/>
      <c r="L941" s="50"/>
      <c r="M941" s="63"/>
    </row>
    <row r="942" spans="1:13">
      <c r="A942" s="44">
        <f t="shared" ca="1" si="60"/>
        <v>0</v>
      </c>
      <c r="B942" s="44" t="b" cm="1">
        <f t="array" ref="B942">AND(分科號=E942,D942&gt;=分起日,D942&lt;=分訖日,IF(分專案="全部",TRUE,J942=分專案))</f>
        <v>0</v>
      </c>
      <c r="C942" s="45">
        <f t="shared" si="58"/>
        <v>0</v>
      </c>
      <c r="D942" s="44">
        <f t="shared" si="59"/>
        <v>0</v>
      </c>
      <c r="E942" s="217">
        <f t="shared" si="61"/>
        <v>0</v>
      </c>
      <c r="F942" s="284"/>
      <c r="G942" s="289"/>
      <c r="H942" s="304"/>
      <c r="I942" s="290"/>
      <c r="J942" s="304"/>
      <c r="K942" s="305"/>
      <c r="L942" s="50"/>
      <c r="M942" s="63"/>
    </row>
    <row r="943" spans="1:13">
      <c r="A943" s="44">
        <f t="shared" ca="1" si="60"/>
        <v>0</v>
      </c>
      <c r="B943" s="44" t="b" cm="1">
        <f t="array" ref="B943">AND(分科號=E943,D943&gt;=分起日,D943&lt;=分訖日,IF(分專案="全部",TRUE,J943=分專案))</f>
        <v>0</v>
      </c>
      <c r="C943" s="45">
        <f t="shared" si="58"/>
        <v>0</v>
      </c>
      <c r="D943" s="44">
        <f t="shared" si="59"/>
        <v>0</v>
      </c>
      <c r="E943" s="217">
        <f t="shared" si="61"/>
        <v>0</v>
      </c>
      <c r="F943" s="284"/>
      <c r="G943" s="289"/>
      <c r="H943" s="304"/>
      <c r="I943" s="290"/>
      <c r="J943" s="304"/>
      <c r="K943" s="305"/>
      <c r="L943" s="50"/>
      <c r="M943" s="63"/>
    </row>
    <row r="944" spans="1:13">
      <c r="A944" s="44">
        <f t="shared" ca="1" si="60"/>
        <v>0</v>
      </c>
      <c r="B944" s="44" t="b" cm="1">
        <f t="array" ref="B944">AND(分科號=E944,D944&gt;=分起日,D944&lt;=分訖日,IF(分專案="全部",TRUE,J944=分專案))</f>
        <v>0</v>
      </c>
      <c r="C944" s="45">
        <f t="shared" si="58"/>
        <v>0</v>
      </c>
      <c r="D944" s="44">
        <f t="shared" si="59"/>
        <v>0</v>
      </c>
      <c r="E944" s="217">
        <f t="shared" si="61"/>
        <v>0</v>
      </c>
      <c r="F944" s="284"/>
      <c r="G944" s="289"/>
      <c r="H944" s="304"/>
      <c r="I944" s="290"/>
      <c r="J944" s="304"/>
      <c r="K944" s="305"/>
      <c r="L944" s="50"/>
      <c r="M944" s="63"/>
    </row>
    <row r="945" spans="1:13">
      <c r="A945" s="44">
        <f t="shared" ca="1" si="60"/>
        <v>0</v>
      </c>
      <c r="B945" s="44" t="b" cm="1">
        <f t="array" ref="B945">AND(分科號=E945,D945&gt;=分起日,D945&lt;=分訖日,IF(分專案="全部",TRUE,J945=分專案))</f>
        <v>0</v>
      </c>
      <c r="C945" s="45">
        <f t="shared" si="58"/>
        <v>0</v>
      </c>
      <c r="D945" s="44">
        <f t="shared" si="59"/>
        <v>0</v>
      </c>
      <c r="E945" s="217">
        <f t="shared" si="61"/>
        <v>0</v>
      </c>
      <c r="F945" s="284"/>
      <c r="G945" s="289"/>
      <c r="H945" s="304"/>
      <c r="I945" s="290"/>
      <c r="J945" s="304"/>
      <c r="K945" s="305"/>
      <c r="L945" s="50"/>
      <c r="M945" s="63"/>
    </row>
    <row r="946" spans="1:13">
      <c r="A946" s="44">
        <f t="shared" ca="1" si="60"/>
        <v>0</v>
      </c>
      <c r="B946" s="44" t="b" cm="1">
        <f t="array" ref="B946">AND(分科號=E946,D946&gt;=分起日,D946&lt;=分訖日,IF(分專案="全部",TRUE,J946=分專案))</f>
        <v>0</v>
      </c>
      <c r="C946" s="45">
        <f t="shared" si="58"/>
        <v>0</v>
      </c>
      <c r="D946" s="44">
        <f t="shared" si="59"/>
        <v>0</v>
      </c>
      <c r="E946" s="217">
        <f t="shared" si="61"/>
        <v>0</v>
      </c>
      <c r="F946" s="284"/>
      <c r="G946" s="289"/>
      <c r="H946" s="304"/>
      <c r="I946" s="290"/>
      <c r="J946" s="304"/>
      <c r="K946" s="305"/>
      <c r="L946" s="50"/>
      <c r="M946" s="63"/>
    </row>
    <row r="947" spans="1:13">
      <c r="A947" s="44">
        <f t="shared" ca="1" si="60"/>
        <v>0</v>
      </c>
      <c r="B947" s="44" t="b" cm="1">
        <f t="array" ref="B947">AND(分科號=E947,D947&gt;=分起日,D947&lt;=分訖日,IF(分專案="全部",TRUE,J947=分專案))</f>
        <v>0</v>
      </c>
      <c r="C947" s="45">
        <f t="shared" si="58"/>
        <v>0</v>
      </c>
      <c r="D947" s="44">
        <f t="shared" si="59"/>
        <v>0</v>
      </c>
      <c r="E947" s="217">
        <f t="shared" si="61"/>
        <v>0</v>
      </c>
      <c r="F947" s="284"/>
      <c r="G947" s="289"/>
      <c r="H947" s="304"/>
      <c r="I947" s="290"/>
      <c r="J947" s="304"/>
      <c r="K947" s="305"/>
      <c r="L947" s="50"/>
      <c r="M947" s="63"/>
    </row>
    <row r="948" spans="1:13">
      <c r="A948" s="44">
        <f t="shared" ca="1" si="60"/>
        <v>0</v>
      </c>
      <c r="B948" s="44" t="b" cm="1">
        <f t="array" ref="B948">AND(分科號=E948,D948&gt;=分起日,D948&lt;=分訖日,IF(分專案="全部",TRUE,J948=分專案))</f>
        <v>0</v>
      </c>
      <c r="C948" s="45">
        <f t="shared" si="58"/>
        <v>0</v>
      </c>
      <c r="D948" s="44">
        <f t="shared" si="59"/>
        <v>0</v>
      </c>
      <c r="E948" s="217">
        <f t="shared" si="61"/>
        <v>0</v>
      </c>
      <c r="F948" s="284"/>
      <c r="G948" s="289"/>
      <c r="H948" s="304"/>
      <c r="I948" s="290"/>
      <c r="J948" s="304"/>
      <c r="K948" s="305"/>
      <c r="L948" s="50"/>
      <c r="M948" s="63"/>
    </row>
    <row r="949" spans="1:13">
      <c r="A949" s="44">
        <f t="shared" ca="1" si="60"/>
        <v>0</v>
      </c>
      <c r="B949" s="44" t="b" cm="1">
        <f t="array" ref="B949">AND(分科號=E949,D949&gt;=分起日,D949&lt;=分訖日,IF(分專案="全部",TRUE,J949=分專案))</f>
        <v>0</v>
      </c>
      <c r="C949" s="45">
        <f t="shared" si="58"/>
        <v>0</v>
      </c>
      <c r="D949" s="44">
        <f t="shared" si="59"/>
        <v>0</v>
      </c>
      <c r="E949" s="217">
        <f t="shared" si="61"/>
        <v>0</v>
      </c>
      <c r="F949" s="284"/>
      <c r="G949" s="289"/>
      <c r="H949" s="304"/>
      <c r="I949" s="290"/>
      <c r="J949" s="304"/>
      <c r="K949" s="305"/>
      <c r="L949" s="50"/>
      <c r="M949" s="63"/>
    </row>
    <row r="950" spans="1:13">
      <c r="A950" s="44">
        <f t="shared" ca="1" si="60"/>
        <v>0</v>
      </c>
      <c r="B950" s="44" t="b" cm="1">
        <f t="array" ref="B950">AND(分科號=E950,D950&gt;=分起日,D950&lt;=分訖日,IF(分專案="全部",TRUE,J950=分專案))</f>
        <v>0</v>
      </c>
      <c r="C950" s="45">
        <f t="shared" si="58"/>
        <v>0</v>
      </c>
      <c r="D950" s="44">
        <f t="shared" si="59"/>
        <v>0</v>
      </c>
      <c r="E950" s="217">
        <f t="shared" si="61"/>
        <v>0</v>
      </c>
      <c r="F950" s="284"/>
      <c r="G950" s="289"/>
      <c r="H950" s="304"/>
      <c r="I950" s="290"/>
      <c r="J950" s="304"/>
      <c r="K950" s="305"/>
      <c r="L950" s="50"/>
      <c r="M950" s="63"/>
    </row>
    <row r="951" spans="1:13">
      <c r="A951" s="44">
        <f t="shared" ca="1" si="60"/>
        <v>0</v>
      </c>
      <c r="B951" s="44" t="b" cm="1">
        <f t="array" ref="B951">AND(分科號=E951,D951&gt;=分起日,D951&lt;=分訖日,IF(分專案="全部",TRUE,J951=分專案))</f>
        <v>0</v>
      </c>
      <c r="C951" s="45">
        <f t="shared" si="58"/>
        <v>0</v>
      </c>
      <c r="D951" s="44">
        <f t="shared" si="59"/>
        <v>0</v>
      </c>
      <c r="E951" s="217">
        <f t="shared" si="61"/>
        <v>0</v>
      </c>
      <c r="F951" s="284"/>
      <c r="G951" s="289"/>
      <c r="H951" s="304"/>
      <c r="I951" s="290"/>
      <c r="J951" s="304"/>
      <c r="K951" s="305"/>
      <c r="L951" s="50"/>
      <c r="M951" s="63"/>
    </row>
    <row r="952" spans="1:13">
      <c r="A952" s="44">
        <f t="shared" ca="1" si="60"/>
        <v>0</v>
      </c>
      <c r="B952" s="44" t="b" cm="1">
        <f t="array" ref="B952">AND(分科號=E952,D952&gt;=分起日,D952&lt;=分訖日,IF(分專案="全部",TRUE,J952=分專案))</f>
        <v>0</v>
      </c>
      <c r="C952" s="45">
        <f t="shared" si="58"/>
        <v>0</v>
      </c>
      <c r="D952" s="44">
        <f t="shared" si="59"/>
        <v>0</v>
      </c>
      <c r="E952" s="217">
        <f t="shared" si="61"/>
        <v>0</v>
      </c>
      <c r="F952" s="284"/>
      <c r="G952" s="289"/>
      <c r="H952" s="304"/>
      <c r="I952" s="290"/>
      <c r="J952" s="304"/>
      <c r="K952" s="305"/>
      <c r="L952" s="50"/>
      <c r="M952" s="63"/>
    </row>
    <row r="953" spans="1:13">
      <c r="A953" s="44">
        <f t="shared" ca="1" si="60"/>
        <v>0</v>
      </c>
      <c r="B953" s="44" t="b" cm="1">
        <f t="array" ref="B953">AND(分科號=E953,D953&gt;=分起日,D953&lt;=分訖日,IF(分專案="全部",TRUE,J953=分專案))</f>
        <v>0</v>
      </c>
      <c r="C953" s="45">
        <f t="shared" si="58"/>
        <v>0</v>
      </c>
      <c r="D953" s="44">
        <f t="shared" si="59"/>
        <v>0</v>
      </c>
      <c r="E953" s="217">
        <f t="shared" si="61"/>
        <v>0</v>
      </c>
      <c r="F953" s="284"/>
      <c r="G953" s="289"/>
      <c r="H953" s="304"/>
      <c r="I953" s="290"/>
      <c r="J953" s="304"/>
      <c r="K953" s="305"/>
      <c r="L953" s="50"/>
      <c r="M953" s="63"/>
    </row>
    <row r="954" spans="1:13">
      <c r="A954" s="44">
        <f t="shared" ca="1" si="60"/>
        <v>0</v>
      </c>
      <c r="B954" s="44" t="b" cm="1">
        <f t="array" ref="B954">AND(分科號=E954,D954&gt;=分起日,D954&lt;=分訖日,IF(分專案="全部",TRUE,J954=分專案))</f>
        <v>0</v>
      </c>
      <c r="C954" s="45">
        <f t="shared" si="58"/>
        <v>0</v>
      </c>
      <c r="D954" s="44">
        <f t="shared" si="59"/>
        <v>0</v>
      </c>
      <c r="E954" s="217">
        <f t="shared" si="61"/>
        <v>0</v>
      </c>
      <c r="F954" s="284"/>
      <c r="G954" s="289"/>
      <c r="H954" s="304"/>
      <c r="I954" s="290"/>
      <c r="J954" s="304"/>
      <c r="K954" s="305"/>
      <c r="L954" s="50"/>
      <c r="M954" s="63"/>
    </row>
    <row r="955" spans="1:13">
      <c r="A955" s="44">
        <f t="shared" ca="1" si="60"/>
        <v>0</v>
      </c>
      <c r="B955" s="44" t="b" cm="1">
        <f t="array" ref="B955">AND(分科號=E955,D955&gt;=分起日,D955&lt;=分訖日,IF(分專案="全部",TRUE,J955=分專案))</f>
        <v>0</v>
      </c>
      <c r="C955" s="45">
        <f t="shared" si="58"/>
        <v>0</v>
      </c>
      <c r="D955" s="44">
        <f t="shared" si="59"/>
        <v>0</v>
      </c>
      <c r="E955" s="217">
        <f t="shared" si="61"/>
        <v>0</v>
      </c>
      <c r="F955" s="284"/>
      <c r="G955" s="289"/>
      <c r="H955" s="304"/>
      <c r="I955" s="290"/>
      <c r="J955" s="304"/>
      <c r="K955" s="305"/>
      <c r="L955" s="50"/>
      <c r="M955" s="63"/>
    </row>
    <row r="956" spans="1:13">
      <c r="A956" s="44">
        <f t="shared" ca="1" si="60"/>
        <v>0</v>
      </c>
      <c r="B956" s="44" t="b" cm="1">
        <f t="array" ref="B956">AND(分科號=E956,D956&gt;=分起日,D956&lt;=分訖日,IF(分專案="全部",TRUE,J956=分專案))</f>
        <v>0</v>
      </c>
      <c r="C956" s="45">
        <f t="shared" si="58"/>
        <v>0</v>
      </c>
      <c r="D956" s="44">
        <f t="shared" si="59"/>
        <v>0</v>
      </c>
      <c r="E956" s="217">
        <f t="shared" si="61"/>
        <v>0</v>
      </c>
      <c r="F956" s="284"/>
      <c r="G956" s="289"/>
      <c r="H956" s="304"/>
      <c r="I956" s="290"/>
      <c r="J956" s="304"/>
      <c r="K956" s="305"/>
      <c r="L956" s="50"/>
      <c r="M956" s="63"/>
    </row>
    <row r="957" spans="1:13">
      <c r="A957" s="44">
        <f t="shared" ca="1" si="60"/>
        <v>0</v>
      </c>
      <c r="B957" s="44" t="b" cm="1">
        <f t="array" ref="B957">AND(分科號=E957,D957&gt;=分起日,D957&lt;=分訖日,IF(分專案="全部",TRUE,J957=分專案))</f>
        <v>0</v>
      </c>
      <c r="C957" s="45">
        <f t="shared" si="58"/>
        <v>0</v>
      </c>
      <c r="D957" s="44">
        <f t="shared" si="59"/>
        <v>0</v>
      </c>
      <c r="E957" s="217">
        <f t="shared" si="61"/>
        <v>0</v>
      </c>
      <c r="F957" s="284"/>
      <c r="G957" s="289"/>
      <c r="H957" s="304"/>
      <c r="I957" s="290"/>
      <c r="J957" s="304"/>
      <c r="K957" s="305"/>
      <c r="L957" s="50"/>
      <c r="M957" s="63"/>
    </row>
    <row r="958" spans="1:13">
      <c r="A958" s="44">
        <f t="shared" ca="1" si="60"/>
        <v>0</v>
      </c>
      <c r="B958" s="44" t="b" cm="1">
        <f t="array" ref="B958">AND(分科號=E958,D958&gt;=分起日,D958&lt;=分訖日,IF(分專案="全部",TRUE,J958=分專案))</f>
        <v>0</v>
      </c>
      <c r="C958" s="45">
        <f t="shared" si="58"/>
        <v>0</v>
      </c>
      <c r="D958" s="44">
        <f t="shared" si="59"/>
        <v>0</v>
      </c>
      <c r="E958" s="217">
        <f t="shared" si="61"/>
        <v>0</v>
      </c>
      <c r="F958" s="284"/>
      <c r="G958" s="289"/>
      <c r="H958" s="304"/>
      <c r="I958" s="290"/>
      <c r="J958" s="304"/>
      <c r="K958" s="305"/>
      <c r="L958" s="50"/>
      <c r="M958" s="63"/>
    </row>
    <row r="959" spans="1:13">
      <c r="A959" s="44">
        <f t="shared" ca="1" si="60"/>
        <v>0</v>
      </c>
      <c r="B959" s="44" t="b" cm="1">
        <f t="array" ref="B959">AND(分科號=E959,D959&gt;=分起日,D959&lt;=分訖日,IF(分專案="全部",TRUE,J959=分專案))</f>
        <v>0</v>
      </c>
      <c r="C959" s="45">
        <f t="shared" si="58"/>
        <v>0</v>
      </c>
      <c r="D959" s="44">
        <f t="shared" si="59"/>
        <v>0</v>
      </c>
      <c r="E959" s="217">
        <f t="shared" si="61"/>
        <v>0</v>
      </c>
      <c r="F959" s="284"/>
      <c r="G959" s="289"/>
      <c r="H959" s="304"/>
      <c r="I959" s="290"/>
      <c r="J959" s="304"/>
      <c r="K959" s="305"/>
      <c r="L959" s="50"/>
      <c r="M959" s="63"/>
    </row>
    <row r="960" spans="1:13">
      <c r="A960" s="44">
        <f t="shared" ca="1" si="60"/>
        <v>0</v>
      </c>
      <c r="B960" s="44" t="b" cm="1">
        <f t="array" ref="B960">AND(分科號=E960,D960&gt;=分起日,D960&lt;=分訖日,IF(分專案="全部",TRUE,J960=分專案))</f>
        <v>0</v>
      </c>
      <c r="C960" s="45">
        <f t="shared" si="58"/>
        <v>0</v>
      </c>
      <c r="D960" s="44">
        <f t="shared" si="59"/>
        <v>0</v>
      </c>
      <c r="E960" s="217">
        <f t="shared" si="61"/>
        <v>0</v>
      </c>
      <c r="F960" s="284"/>
      <c r="G960" s="289"/>
      <c r="H960" s="304"/>
      <c r="I960" s="290"/>
      <c r="J960" s="304"/>
      <c r="K960" s="305"/>
      <c r="L960" s="50"/>
      <c r="M960" s="63"/>
    </row>
    <row r="961" spans="1:13">
      <c r="A961" s="44">
        <f t="shared" ca="1" si="60"/>
        <v>0</v>
      </c>
      <c r="B961" s="44" t="b" cm="1">
        <f t="array" ref="B961">AND(分科號=E961,D961&gt;=分起日,D961&lt;=分訖日,IF(分專案="全部",TRUE,J961=分專案))</f>
        <v>0</v>
      </c>
      <c r="C961" s="45">
        <f t="shared" si="58"/>
        <v>0</v>
      </c>
      <c r="D961" s="44">
        <f t="shared" si="59"/>
        <v>0</v>
      </c>
      <c r="E961" s="217">
        <f t="shared" si="61"/>
        <v>0</v>
      </c>
      <c r="F961" s="284"/>
      <c r="G961" s="289"/>
      <c r="H961" s="304"/>
      <c r="I961" s="290"/>
      <c r="J961" s="304"/>
      <c r="K961" s="305"/>
      <c r="L961" s="50"/>
      <c r="M961" s="63"/>
    </row>
    <row r="962" spans="1:13">
      <c r="A962" s="44">
        <f t="shared" ca="1" si="60"/>
        <v>0</v>
      </c>
      <c r="B962" s="44" t="b" cm="1">
        <f t="array" ref="B962">AND(分科號=E962,D962&gt;=分起日,D962&lt;=分訖日,IF(分專案="全部",TRUE,J962=分專案))</f>
        <v>0</v>
      </c>
      <c r="C962" s="45">
        <f t="shared" si="58"/>
        <v>0</v>
      </c>
      <c r="D962" s="44">
        <f t="shared" si="59"/>
        <v>0</v>
      </c>
      <c r="E962" s="217">
        <f t="shared" si="61"/>
        <v>0</v>
      </c>
      <c r="F962" s="284"/>
      <c r="G962" s="289"/>
      <c r="H962" s="304"/>
      <c r="I962" s="290"/>
      <c r="J962" s="304"/>
      <c r="K962" s="305"/>
      <c r="L962" s="50"/>
      <c r="M962" s="63"/>
    </row>
    <row r="963" spans="1:13">
      <c r="A963" s="44">
        <f t="shared" ca="1" si="60"/>
        <v>0</v>
      </c>
      <c r="B963" s="44" t="b" cm="1">
        <f t="array" ref="B963">AND(分科號=E963,D963&gt;=分起日,D963&lt;=分訖日,IF(分專案="全部",TRUE,J963=分專案))</f>
        <v>0</v>
      </c>
      <c r="C963" s="45">
        <f t="shared" si="58"/>
        <v>0</v>
      </c>
      <c r="D963" s="44">
        <f t="shared" si="59"/>
        <v>0</v>
      </c>
      <c r="E963" s="217">
        <f t="shared" si="61"/>
        <v>0</v>
      </c>
      <c r="F963" s="284"/>
      <c r="G963" s="289"/>
      <c r="H963" s="304"/>
      <c r="I963" s="290"/>
      <c r="J963" s="304"/>
      <c r="K963" s="305"/>
      <c r="L963" s="50"/>
      <c r="M963" s="63"/>
    </row>
    <row r="964" spans="1:13">
      <c r="A964" s="44">
        <f t="shared" ca="1" si="60"/>
        <v>0</v>
      </c>
      <c r="B964" s="44" t="b" cm="1">
        <f t="array" ref="B964">AND(分科號=E964,D964&gt;=分起日,D964&lt;=分訖日,IF(分專案="全部",TRUE,J964=分專案))</f>
        <v>0</v>
      </c>
      <c r="C964" s="45">
        <f t="shared" si="58"/>
        <v>0</v>
      </c>
      <c r="D964" s="44">
        <f t="shared" si="59"/>
        <v>0</v>
      </c>
      <c r="E964" s="217">
        <f t="shared" si="61"/>
        <v>0</v>
      </c>
      <c r="F964" s="284"/>
      <c r="G964" s="289"/>
      <c r="H964" s="304"/>
      <c r="I964" s="290"/>
      <c r="J964" s="304"/>
      <c r="K964" s="305"/>
      <c r="L964" s="50"/>
      <c r="M964" s="63"/>
    </row>
    <row r="965" spans="1:13">
      <c r="A965" s="44">
        <f t="shared" ca="1" si="60"/>
        <v>0</v>
      </c>
      <c r="B965" s="44" t="b" cm="1">
        <f t="array" ref="B965">AND(分科號=E965,D965&gt;=分起日,D965&lt;=分訖日,IF(分專案="全部",TRUE,J965=分專案))</f>
        <v>0</v>
      </c>
      <c r="C965" s="45">
        <f t="shared" si="58"/>
        <v>0</v>
      </c>
      <c r="D965" s="44">
        <f t="shared" si="59"/>
        <v>0</v>
      </c>
      <c r="E965" s="217">
        <f t="shared" si="61"/>
        <v>0</v>
      </c>
      <c r="F965" s="284"/>
      <c r="G965" s="289"/>
      <c r="H965" s="304"/>
      <c r="I965" s="290"/>
      <c r="J965" s="304"/>
      <c r="K965" s="305"/>
      <c r="L965" s="50"/>
      <c r="M965" s="63"/>
    </row>
    <row r="966" spans="1:13">
      <c r="A966" s="44">
        <f t="shared" ca="1" si="60"/>
        <v>0</v>
      </c>
      <c r="B966" s="44" t="b" cm="1">
        <f t="array" ref="B966">AND(分科號=E966,D966&gt;=分起日,D966&lt;=分訖日,IF(分專案="全部",TRUE,J966=分專案))</f>
        <v>0</v>
      </c>
      <c r="C966" s="45">
        <f t="shared" si="58"/>
        <v>0</v>
      </c>
      <c r="D966" s="44">
        <f t="shared" si="59"/>
        <v>0</v>
      </c>
      <c r="E966" s="217">
        <f t="shared" si="61"/>
        <v>0</v>
      </c>
      <c r="F966" s="284"/>
      <c r="G966" s="289"/>
      <c r="H966" s="304"/>
      <c r="I966" s="290"/>
      <c r="J966" s="304"/>
      <c r="K966" s="305"/>
      <c r="L966" s="50"/>
      <c r="M966" s="63"/>
    </row>
    <row r="967" spans="1:13">
      <c r="A967" s="44">
        <f t="shared" ca="1" si="60"/>
        <v>0</v>
      </c>
      <c r="B967" s="44" t="b" cm="1">
        <f t="array" ref="B967">AND(分科號=E967,D967&gt;=分起日,D967&lt;=分訖日,IF(分專案="全部",TRUE,J967=分專案))</f>
        <v>0</v>
      </c>
      <c r="C967" s="45">
        <f t="shared" ref="C967:C1030" si="62">IF(F967&lt;&gt;"",F967,IF(E967&lt;&gt;0,INDEX(C:C,ROW()-1),0))</f>
        <v>0</v>
      </c>
      <c r="D967" s="44">
        <f t="shared" ref="D967:D1030" si="63">IF(G967&lt;&gt;"",G967,IF(E967&lt;&gt;0,INDEX(D:D,ROW()-1),0))</f>
        <v>0</v>
      </c>
      <c r="E967" s="217">
        <f t="shared" si="61"/>
        <v>0</v>
      </c>
      <c r="F967" s="284"/>
      <c r="G967" s="289"/>
      <c r="H967" s="304"/>
      <c r="I967" s="290"/>
      <c r="J967" s="304"/>
      <c r="K967" s="305"/>
      <c r="L967" s="50"/>
      <c r="M967" s="63"/>
    </row>
    <row r="968" spans="1:13">
      <c r="A968" s="44">
        <f t="shared" ca="1" si="60"/>
        <v>0</v>
      </c>
      <c r="B968" s="44" t="b" cm="1">
        <f t="array" ref="B968">AND(分科號=E968,D968&gt;=分起日,D968&lt;=分訖日,IF(分專案="全部",TRUE,J968=分專案))</f>
        <v>0</v>
      </c>
      <c r="C968" s="45">
        <f t="shared" si="62"/>
        <v>0</v>
      </c>
      <c r="D968" s="44">
        <f t="shared" si="63"/>
        <v>0</v>
      </c>
      <c r="E968" s="217">
        <f t="shared" si="61"/>
        <v>0</v>
      </c>
      <c r="F968" s="284"/>
      <c r="G968" s="289"/>
      <c r="H968" s="304"/>
      <c r="I968" s="290"/>
      <c r="J968" s="304"/>
      <c r="K968" s="305"/>
      <c r="L968" s="50"/>
      <c r="M968" s="63"/>
    </row>
    <row r="969" spans="1:13">
      <c r="A969" s="44">
        <f t="shared" ref="A969:A1032" ca="1" si="64">IF(B969,COUNTIF(OFFSET(B969,ROW()*-1+6,,ROW()-5),TRUE),0)</f>
        <v>0</v>
      </c>
      <c r="B969" s="44" t="b" cm="1">
        <f t="array" ref="B969">AND(分科號=E969,D969&gt;=分起日,D969&lt;=分訖日,IF(分專案="全部",TRUE,J969=分專案))</f>
        <v>0</v>
      </c>
      <c r="C969" s="45">
        <f t="shared" si="62"/>
        <v>0</v>
      </c>
      <c r="D969" s="44">
        <f t="shared" si="63"/>
        <v>0</v>
      </c>
      <c r="E969" s="217">
        <f t="shared" si="61"/>
        <v>0</v>
      </c>
      <c r="F969" s="284"/>
      <c r="G969" s="289"/>
      <c r="H969" s="304"/>
      <c r="I969" s="290"/>
      <c r="J969" s="304"/>
      <c r="K969" s="305"/>
      <c r="L969" s="50"/>
      <c r="M969" s="63"/>
    </row>
    <row r="970" spans="1:13">
      <c r="A970" s="44">
        <f t="shared" ca="1" si="64"/>
        <v>0</v>
      </c>
      <c r="B970" s="44" t="b" cm="1">
        <f t="array" ref="B970">AND(分科號=E970,D970&gt;=分起日,D970&lt;=分訖日,IF(分專案="全部",TRUE,J970=分專案))</f>
        <v>0</v>
      </c>
      <c r="C970" s="45">
        <f t="shared" si="62"/>
        <v>0</v>
      </c>
      <c r="D970" s="44">
        <f t="shared" si="63"/>
        <v>0</v>
      </c>
      <c r="E970" s="217">
        <f t="shared" ref="E970:E1033" si="65">IF(I970&lt;&gt;"",VALUE(TRIM(LEFT(I970,6))),0)</f>
        <v>0</v>
      </c>
      <c r="F970" s="284"/>
      <c r="G970" s="289"/>
      <c r="H970" s="304"/>
      <c r="I970" s="290"/>
      <c r="J970" s="304"/>
      <c r="K970" s="305"/>
      <c r="L970" s="50"/>
      <c r="M970" s="63"/>
    </row>
    <row r="971" spans="1:13">
      <c r="A971" s="44">
        <f t="shared" ca="1" si="64"/>
        <v>0</v>
      </c>
      <c r="B971" s="44" t="b" cm="1">
        <f t="array" ref="B971">AND(分科號=E971,D971&gt;=分起日,D971&lt;=分訖日,IF(分專案="全部",TRUE,J971=分專案))</f>
        <v>0</v>
      </c>
      <c r="C971" s="45">
        <f t="shared" si="62"/>
        <v>0</v>
      </c>
      <c r="D971" s="44">
        <f t="shared" si="63"/>
        <v>0</v>
      </c>
      <c r="E971" s="217">
        <f t="shared" si="65"/>
        <v>0</v>
      </c>
      <c r="F971" s="284"/>
      <c r="G971" s="289"/>
      <c r="H971" s="304"/>
      <c r="I971" s="290"/>
      <c r="J971" s="304"/>
      <c r="K971" s="305"/>
      <c r="L971" s="50"/>
      <c r="M971" s="63"/>
    </row>
    <row r="972" spans="1:13">
      <c r="A972" s="44">
        <f t="shared" ca="1" si="64"/>
        <v>0</v>
      </c>
      <c r="B972" s="44" t="b" cm="1">
        <f t="array" ref="B972">AND(分科號=E972,D972&gt;=分起日,D972&lt;=分訖日,IF(分專案="全部",TRUE,J972=分專案))</f>
        <v>0</v>
      </c>
      <c r="C972" s="45">
        <f t="shared" si="62"/>
        <v>0</v>
      </c>
      <c r="D972" s="44">
        <f t="shared" si="63"/>
        <v>0</v>
      </c>
      <c r="E972" s="217">
        <f t="shared" si="65"/>
        <v>0</v>
      </c>
      <c r="F972" s="284"/>
      <c r="G972" s="289"/>
      <c r="H972" s="304"/>
      <c r="I972" s="290"/>
      <c r="J972" s="304"/>
      <c r="K972" s="305"/>
      <c r="L972" s="50"/>
      <c r="M972" s="63"/>
    </row>
    <row r="973" spans="1:13">
      <c r="A973" s="44">
        <f t="shared" ca="1" si="64"/>
        <v>0</v>
      </c>
      <c r="B973" s="44" t="b" cm="1">
        <f t="array" ref="B973">AND(分科號=E973,D973&gt;=分起日,D973&lt;=分訖日,IF(分專案="全部",TRUE,J973=分專案))</f>
        <v>0</v>
      </c>
      <c r="C973" s="45">
        <f t="shared" si="62"/>
        <v>0</v>
      </c>
      <c r="D973" s="44">
        <f t="shared" si="63"/>
        <v>0</v>
      </c>
      <c r="E973" s="217">
        <f t="shared" si="65"/>
        <v>0</v>
      </c>
      <c r="F973" s="284"/>
      <c r="G973" s="289"/>
      <c r="H973" s="304"/>
      <c r="I973" s="290"/>
      <c r="J973" s="304"/>
      <c r="K973" s="305"/>
      <c r="L973" s="50"/>
      <c r="M973" s="63"/>
    </row>
    <row r="974" spans="1:13">
      <c r="A974" s="44">
        <f t="shared" ca="1" si="64"/>
        <v>0</v>
      </c>
      <c r="B974" s="44" t="b" cm="1">
        <f t="array" ref="B974">AND(分科號=E974,D974&gt;=分起日,D974&lt;=分訖日,IF(分專案="全部",TRUE,J974=分專案))</f>
        <v>0</v>
      </c>
      <c r="C974" s="45">
        <f t="shared" si="62"/>
        <v>0</v>
      </c>
      <c r="D974" s="44">
        <f t="shared" si="63"/>
        <v>0</v>
      </c>
      <c r="E974" s="217">
        <f t="shared" si="65"/>
        <v>0</v>
      </c>
      <c r="F974" s="284"/>
      <c r="G974" s="289"/>
      <c r="H974" s="304"/>
      <c r="I974" s="290"/>
      <c r="J974" s="304"/>
      <c r="K974" s="305"/>
      <c r="L974" s="50"/>
      <c r="M974" s="63"/>
    </row>
    <row r="975" spans="1:13">
      <c r="A975" s="44">
        <f t="shared" ca="1" si="64"/>
        <v>0</v>
      </c>
      <c r="B975" s="44" t="b" cm="1">
        <f t="array" ref="B975">AND(分科號=E975,D975&gt;=分起日,D975&lt;=分訖日,IF(分專案="全部",TRUE,J975=分專案))</f>
        <v>0</v>
      </c>
      <c r="C975" s="45">
        <f t="shared" si="62"/>
        <v>0</v>
      </c>
      <c r="D975" s="44">
        <f t="shared" si="63"/>
        <v>0</v>
      </c>
      <c r="E975" s="217">
        <f t="shared" si="65"/>
        <v>0</v>
      </c>
      <c r="F975" s="284"/>
      <c r="G975" s="289"/>
      <c r="H975" s="304"/>
      <c r="I975" s="290"/>
      <c r="J975" s="304"/>
      <c r="K975" s="305"/>
      <c r="L975" s="50"/>
      <c r="M975" s="63"/>
    </row>
    <row r="976" spans="1:13">
      <c r="A976" s="44">
        <f t="shared" ca="1" si="64"/>
        <v>0</v>
      </c>
      <c r="B976" s="44" t="b" cm="1">
        <f t="array" ref="B976">AND(分科號=E976,D976&gt;=分起日,D976&lt;=分訖日,IF(分專案="全部",TRUE,J976=分專案))</f>
        <v>0</v>
      </c>
      <c r="C976" s="45">
        <f t="shared" si="62"/>
        <v>0</v>
      </c>
      <c r="D976" s="44">
        <f t="shared" si="63"/>
        <v>0</v>
      </c>
      <c r="E976" s="217">
        <f t="shared" si="65"/>
        <v>0</v>
      </c>
      <c r="F976" s="284"/>
      <c r="G976" s="289"/>
      <c r="H976" s="304"/>
      <c r="I976" s="290"/>
      <c r="J976" s="304"/>
      <c r="K976" s="305"/>
      <c r="L976" s="50"/>
      <c r="M976" s="63"/>
    </row>
    <row r="977" spans="1:13">
      <c r="A977" s="44">
        <f t="shared" ca="1" si="64"/>
        <v>0</v>
      </c>
      <c r="B977" s="44" t="b" cm="1">
        <f t="array" ref="B977">AND(分科號=E977,D977&gt;=分起日,D977&lt;=分訖日,IF(分專案="全部",TRUE,J977=分專案))</f>
        <v>0</v>
      </c>
      <c r="C977" s="45">
        <f t="shared" si="62"/>
        <v>0</v>
      </c>
      <c r="D977" s="44">
        <f t="shared" si="63"/>
        <v>0</v>
      </c>
      <c r="E977" s="217">
        <f t="shared" si="65"/>
        <v>0</v>
      </c>
      <c r="F977" s="284"/>
      <c r="G977" s="289"/>
      <c r="H977" s="304"/>
      <c r="I977" s="290"/>
      <c r="J977" s="304"/>
      <c r="K977" s="305"/>
      <c r="L977" s="50"/>
      <c r="M977" s="63"/>
    </row>
    <row r="978" spans="1:13">
      <c r="A978" s="44">
        <f t="shared" ca="1" si="64"/>
        <v>0</v>
      </c>
      <c r="B978" s="44" t="b" cm="1">
        <f t="array" ref="B978">AND(分科號=E978,D978&gt;=分起日,D978&lt;=分訖日,IF(分專案="全部",TRUE,J978=分專案))</f>
        <v>0</v>
      </c>
      <c r="C978" s="45">
        <f t="shared" si="62"/>
        <v>0</v>
      </c>
      <c r="D978" s="44">
        <f t="shared" si="63"/>
        <v>0</v>
      </c>
      <c r="E978" s="217">
        <f t="shared" si="65"/>
        <v>0</v>
      </c>
      <c r="F978" s="284"/>
      <c r="G978" s="289"/>
      <c r="H978" s="304"/>
      <c r="I978" s="290"/>
      <c r="J978" s="304"/>
      <c r="K978" s="305"/>
      <c r="L978" s="50"/>
      <c r="M978" s="63"/>
    </row>
    <row r="979" spans="1:13">
      <c r="A979" s="44">
        <f t="shared" ca="1" si="64"/>
        <v>0</v>
      </c>
      <c r="B979" s="44" t="b" cm="1">
        <f t="array" ref="B979">AND(分科號=E979,D979&gt;=分起日,D979&lt;=分訖日,IF(分專案="全部",TRUE,J979=分專案))</f>
        <v>0</v>
      </c>
      <c r="C979" s="45">
        <f t="shared" si="62"/>
        <v>0</v>
      </c>
      <c r="D979" s="44">
        <f t="shared" si="63"/>
        <v>0</v>
      </c>
      <c r="E979" s="217">
        <f t="shared" si="65"/>
        <v>0</v>
      </c>
      <c r="F979" s="284"/>
      <c r="G979" s="289"/>
      <c r="H979" s="304"/>
      <c r="I979" s="290"/>
      <c r="J979" s="304"/>
      <c r="K979" s="305"/>
      <c r="L979" s="50"/>
      <c r="M979" s="63"/>
    </row>
    <row r="980" spans="1:13">
      <c r="A980" s="44">
        <f t="shared" ca="1" si="64"/>
        <v>0</v>
      </c>
      <c r="B980" s="44" t="b" cm="1">
        <f t="array" ref="B980">AND(分科號=E980,D980&gt;=分起日,D980&lt;=分訖日,IF(分專案="全部",TRUE,J980=分專案))</f>
        <v>0</v>
      </c>
      <c r="C980" s="45">
        <f t="shared" si="62"/>
        <v>0</v>
      </c>
      <c r="D980" s="44">
        <f t="shared" si="63"/>
        <v>0</v>
      </c>
      <c r="E980" s="217">
        <f t="shared" si="65"/>
        <v>0</v>
      </c>
      <c r="F980" s="284"/>
      <c r="G980" s="289"/>
      <c r="H980" s="304"/>
      <c r="I980" s="290"/>
      <c r="J980" s="304"/>
      <c r="K980" s="305"/>
      <c r="L980" s="50"/>
      <c r="M980" s="63"/>
    </row>
    <row r="981" spans="1:13">
      <c r="A981" s="44">
        <f t="shared" ca="1" si="64"/>
        <v>0</v>
      </c>
      <c r="B981" s="44" t="b" cm="1">
        <f t="array" ref="B981">AND(分科號=E981,D981&gt;=分起日,D981&lt;=分訖日,IF(分專案="全部",TRUE,J981=分專案))</f>
        <v>0</v>
      </c>
      <c r="C981" s="45">
        <f t="shared" si="62"/>
        <v>0</v>
      </c>
      <c r="D981" s="44">
        <f t="shared" si="63"/>
        <v>0</v>
      </c>
      <c r="E981" s="217">
        <f t="shared" si="65"/>
        <v>0</v>
      </c>
      <c r="F981" s="284"/>
      <c r="G981" s="289"/>
      <c r="H981" s="304"/>
      <c r="I981" s="290"/>
      <c r="J981" s="304"/>
      <c r="K981" s="305"/>
      <c r="L981" s="50"/>
      <c r="M981" s="63"/>
    </row>
    <row r="982" spans="1:13">
      <c r="A982" s="44">
        <f t="shared" ca="1" si="64"/>
        <v>0</v>
      </c>
      <c r="B982" s="44" t="b" cm="1">
        <f t="array" ref="B982">AND(分科號=E982,D982&gt;=分起日,D982&lt;=分訖日,IF(分專案="全部",TRUE,J982=分專案))</f>
        <v>0</v>
      </c>
      <c r="C982" s="45">
        <f t="shared" si="62"/>
        <v>0</v>
      </c>
      <c r="D982" s="44">
        <f t="shared" si="63"/>
        <v>0</v>
      </c>
      <c r="E982" s="217">
        <f t="shared" si="65"/>
        <v>0</v>
      </c>
      <c r="F982" s="284"/>
      <c r="G982" s="289"/>
      <c r="H982" s="304"/>
      <c r="I982" s="290"/>
      <c r="J982" s="304"/>
      <c r="K982" s="305"/>
      <c r="L982" s="50"/>
      <c r="M982" s="63"/>
    </row>
    <row r="983" spans="1:13">
      <c r="A983" s="44">
        <f t="shared" ca="1" si="64"/>
        <v>0</v>
      </c>
      <c r="B983" s="44" t="b" cm="1">
        <f t="array" ref="B983">AND(分科號=E983,D983&gt;=分起日,D983&lt;=分訖日,IF(分專案="全部",TRUE,J983=分專案))</f>
        <v>0</v>
      </c>
      <c r="C983" s="45">
        <f t="shared" si="62"/>
        <v>0</v>
      </c>
      <c r="D983" s="44">
        <f t="shared" si="63"/>
        <v>0</v>
      </c>
      <c r="E983" s="217">
        <f t="shared" si="65"/>
        <v>0</v>
      </c>
      <c r="F983" s="284"/>
      <c r="G983" s="289"/>
      <c r="H983" s="304"/>
      <c r="I983" s="290"/>
      <c r="J983" s="304"/>
      <c r="K983" s="305"/>
      <c r="L983" s="50"/>
      <c r="M983" s="63"/>
    </row>
    <row r="984" spans="1:13">
      <c r="A984" s="44">
        <f t="shared" ca="1" si="64"/>
        <v>0</v>
      </c>
      <c r="B984" s="44" t="b" cm="1">
        <f t="array" ref="B984">AND(分科號=E984,D984&gt;=分起日,D984&lt;=分訖日,IF(分專案="全部",TRUE,J984=分專案))</f>
        <v>0</v>
      </c>
      <c r="C984" s="45">
        <f t="shared" si="62"/>
        <v>0</v>
      </c>
      <c r="D984" s="44">
        <f t="shared" si="63"/>
        <v>0</v>
      </c>
      <c r="E984" s="217">
        <f t="shared" si="65"/>
        <v>0</v>
      </c>
      <c r="F984" s="284"/>
      <c r="G984" s="289"/>
      <c r="H984" s="304"/>
      <c r="I984" s="290"/>
      <c r="J984" s="304"/>
      <c r="K984" s="305"/>
      <c r="L984" s="50"/>
      <c r="M984" s="63"/>
    </row>
    <row r="985" spans="1:13">
      <c r="A985" s="44">
        <f t="shared" ca="1" si="64"/>
        <v>0</v>
      </c>
      <c r="B985" s="44" t="b" cm="1">
        <f t="array" ref="B985">AND(分科號=E985,D985&gt;=分起日,D985&lt;=分訖日,IF(分專案="全部",TRUE,J985=分專案))</f>
        <v>0</v>
      </c>
      <c r="C985" s="45">
        <f t="shared" si="62"/>
        <v>0</v>
      </c>
      <c r="D985" s="44">
        <f t="shared" si="63"/>
        <v>0</v>
      </c>
      <c r="E985" s="217">
        <f t="shared" si="65"/>
        <v>0</v>
      </c>
      <c r="F985" s="284"/>
      <c r="G985" s="289"/>
      <c r="H985" s="304"/>
      <c r="I985" s="290"/>
      <c r="J985" s="304"/>
      <c r="K985" s="305"/>
      <c r="L985" s="50"/>
      <c r="M985" s="63"/>
    </row>
    <row r="986" spans="1:13">
      <c r="A986" s="44">
        <f t="shared" ca="1" si="64"/>
        <v>0</v>
      </c>
      <c r="B986" s="44" t="b" cm="1">
        <f t="array" ref="B986">AND(分科號=E986,D986&gt;=分起日,D986&lt;=分訖日,IF(分專案="全部",TRUE,J986=分專案))</f>
        <v>0</v>
      </c>
      <c r="C986" s="45">
        <f t="shared" si="62"/>
        <v>0</v>
      </c>
      <c r="D986" s="44">
        <f t="shared" si="63"/>
        <v>0</v>
      </c>
      <c r="E986" s="217">
        <f t="shared" si="65"/>
        <v>0</v>
      </c>
      <c r="F986" s="284"/>
      <c r="G986" s="289"/>
      <c r="H986" s="304"/>
      <c r="I986" s="290"/>
      <c r="J986" s="304"/>
      <c r="K986" s="305"/>
      <c r="L986" s="50"/>
      <c r="M986" s="63"/>
    </row>
    <row r="987" spans="1:13">
      <c r="A987" s="44">
        <f t="shared" ca="1" si="64"/>
        <v>0</v>
      </c>
      <c r="B987" s="44" t="b" cm="1">
        <f t="array" ref="B987">AND(分科號=E987,D987&gt;=分起日,D987&lt;=分訖日,IF(分專案="全部",TRUE,J987=分專案))</f>
        <v>0</v>
      </c>
      <c r="C987" s="45">
        <f t="shared" si="62"/>
        <v>0</v>
      </c>
      <c r="D987" s="44">
        <f t="shared" si="63"/>
        <v>0</v>
      </c>
      <c r="E987" s="217">
        <f t="shared" si="65"/>
        <v>0</v>
      </c>
      <c r="F987" s="284"/>
      <c r="G987" s="289"/>
      <c r="H987" s="304"/>
      <c r="I987" s="290"/>
      <c r="J987" s="304"/>
      <c r="K987" s="305"/>
      <c r="L987" s="50"/>
      <c r="M987" s="63"/>
    </row>
    <row r="988" spans="1:13">
      <c r="A988" s="44">
        <f t="shared" ca="1" si="64"/>
        <v>0</v>
      </c>
      <c r="B988" s="44" t="b" cm="1">
        <f t="array" ref="B988">AND(分科號=E988,D988&gt;=分起日,D988&lt;=分訖日,IF(分專案="全部",TRUE,J988=分專案))</f>
        <v>0</v>
      </c>
      <c r="C988" s="45">
        <f t="shared" si="62"/>
        <v>0</v>
      </c>
      <c r="D988" s="44">
        <f t="shared" si="63"/>
        <v>0</v>
      </c>
      <c r="E988" s="217">
        <f t="shared" si="65"/>
        <v>0</v>
      </c>
      <c r="F988" s="284"/>
      <c r="G988" s="289"/>
      <c r="H988" s="304"/>
      <c r="I988" s="290"/>
      <c r="J988" s="304"/>
      <c r="K988" s="305"/>
      <c r="L988" s="50"/>
      <c r="M988" s="63"/>
    </row>
    <row r="989" spans="1:13">
      <c r="A989" s="44">
        <f t="shared" ca="1" si="64"/>
        <v>0</v>
      </c>
      <c r="B989" s="44" t="b" cm="1">
        <f t="array" ref="B989">AND(分科號=E989,D989&gt;=分起日,D989&lt;=分訖日,IF(分專案="全部",TRUE,J989=分專案))</f>
        <v>0</v>
      </c>
      <c r="C989" s="45">
        <f t="shared" si="62"/>
        <v>0</v>
      </c>
      <c r="D989" s="44">
        <f t="shared" si="63"/>
        <v>0</v>
      </c>
      <c r="E989" s="217">
        <f t="shared" si="65"/>
        <v>0</v>
      </c>
      <c r="F989" s="284"/>
      <c r="G989" s="289"/>
      <c r="H989" s="304"/>
      <c r="I989" s="290"/>
      <c r="J989" s="304"/>
      <c r="K989" s="305"/>
      <c r="L989" s="50"/>
      <c r="M989" s="63"/>
    </row>
    <row r="990" spans="1:13">
      <c r="A990" s="44">
        <f t="shared" ca="1" si="64"/>
        <v>0</v>
      </c>
      <c r="B990" s="44" t="b" cm="1">
        <f t="array" ref="B990">AND(分科號=E990,D990&gt;=分起日,D990&lt;=分訖日,IF(分專案="全部",TRUE,J990=分專案))</f>
        <v>0</v>
      </c>
      <c r="C990" s="45">
        <f t="shared" si="62"/>
        <v>0</v>
      </c>
      <c r="D990" s="44">
        <f t="shared" si="63"/>
        <v>0</v>
      </c>
      <c r="E990" s="217">
        <f t="shared" si="65"/>
        <v>0</v>
      </c>
      <c r="F990" s="284"/>
      <c r="G990" s="289"/>
      <c r="H990" s="304"/>
      <c r="I990" s="290"/>
      <c r="J990" s="304"/>
      <c r="K990" s="305"/>
      <c r="L990" s="50"/>
      <c r="M990" s="63"/>
    </row>
    <row r="991" spans="1:13">
      <c r="A991" s="44">
        <f t="shared" ca="1" si="64"/>
        <v>0</v>
      </c>
      <c r="B991" s="44" t="b" cm="1">
        <f t="array" ref="B991">AND(分科號=E991,D991&gt;=分起日,D991&lt;=分訖日,IF(分專案="全部",TRUE,J991=分專案))</f>
        <v>0</v>
      </c>
      <c r="C991" s="45">
        <f t="shared" si="62"/>
        <v>0</v>
      </c>
      <c r="D991" s="44">
        <f t="shared" si="63"/>
        <v>0</v>
      </c>
      <c r="E991" s="217">
        <f t="shared" si="65"/>
        <v>0</v>
      </c>
      <c r="F991" s="284"/>
      <c r="G991" s="289"/>
      <c r="H991" s="304"/>
      <c r="I991" s="290"/>
      <c r="J991" s="304"/>
      <c r="K991" s="305"/>
      <c r="L991" s="50"/>
      <c r="M991" s="63"/>
    </row>
    <row r="992" spans="1:13">
      <c r="A992" s="44">
        <f t="shared" ca="1" si="64"/>
        <v>0</v>
      </c>
      <c r="B992" s="44" t="b" cm="1">
        <f t="array" ref="B992">AND(分科號=E992,D992&gt;=分起日,D992&lt;=分訖日,IF(分專案="全部",TRUE,J992=分專案))</f>
        <v>0</v>
      </c>
      <c r="C992" s="45">
        <f t="shared" si="62"/>
        <v>0</v>
      </c>
      <c r="D992" s="44">
        <f t="shared" si="63"/>
        <v>0</v>
      </c>
      <c r="E992" s="217">
        <f t="shared" si="65"/>
        <v>0</v>
      </c>
      <c r="F992" s="284"/>
      <c r="G992" s="289"/>
      <c r="H992" s="304"/>
      <c r="I992" s="290"/>
      <c r="J992" s="304"/>
      <c r="K992" s="305"/>
      <c r="L992" s="50"/>
      <c r="M992" s="63"/>
    </row>
    <row r="993" spans="1:13">
      <c r="A993" s="44">
        <f t="shared" ca="1" si="64"/>
        <v>0</v>
      </c>
      <c r="B993" s="44" t="b" cm="1">
        <f t="array" ref="B993">AND(分科號=E993,D993&gt;=分起日,D993&lt;=分訖日,IF(分專案="全部",TRUE,J993=分專案))</f>
        <v>0</v>
      </c>
      <c r="C993" s="45">
        <f t="shared" si="62"/>
        <v>0</v>
      </c>
      <c r="D993" s="44">
        <f t="shared" si="63"/>
        <v>0</v>
      </c>
      <c r="E993" s="217">
        <f t="shared" si="65"/>
        <v>0</v>
      </c>
      <c r="F993" s="284"/>
      <c r="G993" s="289"/>
      <c r="H993" s="304"/>
      <c r="I993" s="290"/>
      <c r="J993" s="304"/>
      <c r="K993" s="305"/>
      <c r="L993" s="50"/>
      <c r="M993" s="63"/>
    </row>
    <row r="994" spans="1:13">
      <c r="A994" s="44">
        <f t="shared" ca="1" si="64"/>
        <v>0</v>
      </c>
      <c r="B994" s="44" t="b" cm="1">
        <f t="array" ref="B994">AND(分科號=E994,D994&gt;=分起日,D994&lt;=分訖日,IF(分專案="全部",TRUE,J994=分專案))</f>
        <v>0</v>
      </c>
      <c r="C994" s="45">
        <f t="shared" si="62"/>
        <v>0</v>
      </c>
      <c r="D994" s="44">
        <f t="shared" si="63"/>
        <v>0</v>
      </c>
      <c r="E994" s="217">
        <f t="shared" si="65"/>
        <v>0</v>
      </c>
      <c r="F994" s="284"/>
      <c r="G994" s="289"/>
      <c r="H994" s="304"/>
      <c r="I994" s="290"/>
      <c r="J994" s="304"/>
      <c r="K994" s="305"/>
      <c r="L994" s="50"/>
      <c r="M994" s="63"/>
    </row>
    <row r="995" spans="1:13">
      <c r="A995" s="44">
        <f t="shared" ca="1" si="64"/>
        <v>0</v>
      </c>
      <c r="B995" s="44" t="b" cm="1">
        <f t="array" ref="B995">AND(分科號=E995,D995&gt;=分起日,D995&lt;=分訖日,IF(分專案="全部",TRUE,J995=分專案))</f>
        <v>0</v>
      </c>
      <c r="C995" s="45">
        <f t="shared" si="62"/>
        <v>0</v>
      </c>
      <c r="D995" s="44">
        <f t="shared" si="63"/>
        <v>0</v>
      </c>
      <c r="E995" s="217">
        <f t="shared" si="65"/>
        <v>0</v>
      </c>
      <c r="F995" s="284"/>
      <c r="G995" s="289"/>
      <c r="H995" s="304"/>
      <c r="I995" s="290"/>
      <c r="J995" s="304"/>
      <c r="K995" s="305"/>
      <c r="L995" s="50"/>
      <c r="M995" s="63"/>
    </row>
    <row r="996" spans="1:13">
      <c r="A996" s="44">
        <f t="shared" ca="1" si="64"/>
        <v>0</v>
      </c>
      <c r="B996" s="44" t="b" cm="1">
        <f t="array" ref="B996">AND(分科號=E996,D996&gt;=分起日,D996&lt;=分訖日,IF(分專案="全部",TRUE,J996=分專案))</f>
        <v>0</v>
      </c>
      <c r="C996" s="45">
        <f t="shared" si="62"/>
        <v>0</v>
      </c>
      <c r="D996" s="44">
        <f t="shared" si="63"/>
        <v>0</v>
      </c>
      <c r="E996" s="217">
        <f t="shared" si="65"/>
        <v>0</v>
      </c>
      <c r="F996" s="284"/>
      <c r="G996" s="289"/>
      <c r="H996" s="304"/>
      <c r="I996" s="290"/>
      <c r="J996" s="304"/>
      <c r="K996" s="305"/>
      <c r="L996" s="50"/>
      <c r="M996" s="63"/>
    </row>
    <row r="997" spans="1:13">
      <c r="A997" s="44">
        <f t="shared" ca="1" si="64"/>
        <v>0</v>
      </c>
      <c r="B997" s="44" t="b" cm="1">
        <f t="array" ref="B997">AND(分科號=E997,D997&gt;=分起日,D997&lt;=分訖日,IF(分專案="全部",TRUE,J997=分專案))</f>
        <v>0</v>
      </c>
      <c r="C997" s="45">
        <f t="shared" si="62"/>
        <v>0</v>
      </c>
      <c r="D997" s="44">
        <f t="shared" si="63"/>
        <v>0</v>
      </c>
      <c r="E997" s="217">
        <f t="shared" si="65"/>
        <v>0</v>
      </c>
      <c r="F997" s="284"/>
      <c r="G997" s="289"/>
      <c r="H997" s="304"/>
      <c r="I997" s="290"/>
      <c r="J997" s="304"/>
      <c r="K997" s="305"/>
      <c r="L997" s="50"/>
      <c r="M997" s="63"/>
    </row>
    <row r="998" spans="1:13">
      <c r="A998" s="44">
        <f t="shared" ca="1" si="64"/>
        <v>0</v>
      </c>
      <c r="B998" s="44" t="b" cm="1">
        <f t="array" ref="B998">AND(分科號=E998,D998&gt;=分起日,D998&lt;=分訖日,IF(分專案="全部",TRUE,J998=分專案))</f>
        <v>0</v>
      </c>
      <c r="C998" s="45">
        <f t="shared" si="62"/>
        <v>0</v>
      </c>
      <c r="D998" s="44">
        <f t="shared" si="63"/>
        <v>0</v>
      </c>
      <c r="E998" s="217">
        <f t="shared" si="65"/>
        <v>0</v>
      </c>
      <c r="F998" s="284"/>
      <c r="G998" s="289"/>
      <c r="H998" s="304"/>
      <c r="I998" s="290"/>
      <c r="J998" s="304"/>
      <c r="K998" s="305"/>
      <c r="L998" s="50"/>
      <c r="M998" s="63"/>
    </row>
    <row r="999" spans="1:13">
      <c r="A999" s="44">
        <f t="shared" ca="1" si="64"/>
        <v>0</v>
      </c>
      <c r="B999" s="44" t="b" cm="1">
        <f t="array" ref="B999">AND(分科號=E999,D999&gt;=分起日,D999&lt;=分訖日,IF(分專案="全部",TRUE,J999=分專案))</f>
        <v>0</v>
      </c>
      <c r="C999" s="45">
        <f t="shared" si="62"/>
        <v>0</v>
      </c>
      <c r="D999" s="44">
        <f t="shared" si="63"/>
        <v>0</v>
      </c>
      <c r="E999" s="217">
        <f t="shared" si="65"/>
        <v>0</v>
      </c>
      <c r="F999" s="284"/>
      <c r="G999" s="289"/>
      <c r="H999" s="304"/>
      <c r="I999" s="290"/>
      <c r="J999" s="304"/>
      <c r="K999" s="305"/>
      <c r="L999" s="50"/>
      <c r="M999" s="63"/>
    </row>
    <row r="1000" spans="1:13">
      <c r="A1000" s="44">
        <f t="shared" ca="1" si="64"/>
        <v>0</v>
      </c>
      <c r="B1000" s="44" t="b" cm="1">
        <f t="array" ref="B1000">AND(分科號=E1000,D1000&gt;=分起日,D1000&lt;=分訖日,IF(分專案="全部",TRUE,J1000=分專案))</f>
        <v>0</v>
      </c>
      <c r="C1000" s="45">
        <f t="shared" si="62"/>
        <v>0</v>
      </c>
      <c r="D1000" s="44">
        <f t="shared" si="63"/>
        <v>0</v>
      </c>
      <c r="E1000" s="217">
        <f t="shared" si="65"/>
        <v>0</v>
      </c>
      <c r="F1000" s="284"/>
      <c r="G1000" s="289"/>
      <c r="H1000" s="304"/>
      <c r="I1000" s="290"/>
      <c r="J1000" s="304"/>
      <c r="K1000" s="305"/>
      <c r="L1000" s="50"/>
      <c r="M1000" s="63"/>
    </row>
    <row r="1001" spans="1:13">
      <c r="A1001" s="44">
        <f t="shared" ca="1" si="64"/>
        <v>0</v>
      </c>
      <c r="B1001" s="44" t="b" cm="1">
        <f t="array" ref="B1001">AND(分科號=E1001,D1001&gt;=分起日,D1001&lt;=分訖日,IF(分專案="全部",TRUE,J1001=分專案))</f>
        <v>0</v>
      </c>
      <c r="C1001" s="45">
        <f t="shared" si="62"/>
        <v>0</v>
      </c>
      <c r="D1001" s="44">
        <f t="shared" si="63"/>
        <v>0</v>
      </c>
      <c r="E1001" s="217">
        <f t="shared" si="65"/>
        <v>0</v>
      </c>
      <c r="F1001" s="284"/>
      <c r="G1001" s="289"/>
      <c r="H1001" s="304"/>
      <c r="I1001" s="290"/>
      <c r="J1001" s="304"/>
      <c r="K1001" s="305"/>
      <c r="L1001" s="50"/>
      <c r="M1001" s="63"/>
    </row>
    <row r="1002" spans="1:13">
      <c r="A1002" s="44">
        <f t="shared" ca="1" si="64"/>
        <v>0</v>
      </c>
      <c r="B1002" s="44" t="b" cm="1">
        <f t="array" ref="B1002">AND(分科號=E1002,D1002&gt;=分起日,D1002&lt;=分訖日,IF(分專案="全部",TRUE,J1002=分專案))</f>
        <v>0</v>
      </c>
      <c r="C1002" s="45">
        <f t="shared" si="62"/>
        <v>0</v>
      </c>
      <c r="D1002" s="44">
        <f t="shared" si="63"/>
        <v>0</v>
      </c>
      <c r="E1002" s="217">
        <f t="shared" si="65"/>
        <v>0</v>
      </c>
      <c r="F1002" s="284"/>
      <c r="G1002" s="289"/>
      <c r="H1002" s="304"/>
      <c r="I1002" s="290"/>
      <c r="J1002" s="304"/>
      <c r="K1002" s="305"/>
      <c r="L1002" s="50"/>
      <c r="M1002" s="63"/>
    </row>
    <row r="1003" spans="1:13">
      <c r="A1003" s="44">
        <f t="shared" ca="1" si="64"/>
        <v>0</v>
      </c>
      <c r="B1003" s="44" t="b" cm="1">
        <f t="array" ref="B1003">AND(分科號=E1003,D1003&gt;=分起日,D1003&lt;=分訖日,IF(分專案="全部",TRUE,J1003=分專案))</f>
        <v>0</v>
      </c>
      <c r="C1003" s="45">
        <f t="shared" si="62"/>
        <v>0</v>
      </c>
      <c r="D1003" s="44">
        <f t="shared" si="63"/>
        <v>0</v>
      </c>
      <c r="E1003" s="217">
        <f t="shared" si="65"/>
        <v>0</v>
      </c>
      <c r="F1003" s="284"/>
      <c r="G1003" s="289"/>
      <c r="H1003" s="304"/>
      <c r="I1003" s="290"/>
      <c r="J1003" s="304"/>
      <c r="K1003" s="305"/>
      <c r="L1003" s="50"/>
      <c r="M1003" s="63"/>
    </row>
    <row r="1004" spans="1:13">
      <c r="A1004" s="44">
        <f t="shared" ca="1" si="64"/>
        <v>0</v>
      </c>
      <c r="B1004" s="44" t="b" cm="1">
        <f t="array" ref="B1004">AND(分科號=E1004,D1004&gt;=分起日,D1004&lt;=分訖日,IF(分專案="全部",TRUE,J1004=分專案))</f>
        <v>0</v>
      </c>
      <c r="C1004" s="45">
        <f t="shared" si="62"/>
        <v>0</v>
      </c>
      <c r="D1004" s="44">
        <f t="shared" si="63"/>
        <v>0</v>
      </c>
      <c r="E1004" s="217">
        <f t="shared" si="65"/>
        <v>0</v>
      </c>
      <c r="F1004" s="284"/>
      <c r="G1004" s="289"/>
      <c r="H1004" s="304"/>
      <c r="I1004" s="290"/>
      <c r="J1004" s="304"/>
      <c r="K1004" s="305"/>
      <c r="L1004" s="50"/>
      <c r="M1004" s="63"/>
    </row>
    <row r="1005" spans="1:13">
      <c r="A1005" s="44">
        <f t="shared" ca="1" si="64"/>
        <v>0</v>
      </c>
      <c r="B1005" s="44" t="b" cm="1">
        <f t="array" ref="B1005">AND(分科號=E1005,D1005&gt;=分起日,D1005&lt;=分訖日,IF(分專案="全部",TRUE,J1005=分專案))</f>
        <v>0</v>
      </c>
      <c r="C1005" s="45">
        <f t="shared" si="62"/>
        <v>0</v>
      </c>
      <c r="D1005" s="44">
        <f t="shared" si="63"/>
        <v>0</v>
      </c>
      <c r="E1005" s="217">
        <f t="shared" si="65"/>
        <v>0</v>
      </c>
      <c r="F1005" s="284"/>
      <c r="G1005" s="289"/>
      <c r="H1005" s="304"/>
      <c r="I1005" s="290"/>
      <c r="J1005" s="304"/>
      <c r="K1005" s="305"/>
      <c r="L1005" s="50"/>
      <c r="M1005" s="63"/>
    </row>
    <row r="1006" spans="1:13">
      <c r="A1006" s="44">
        <f t="shared" ca="1" si="64"/>
        <v>0</v>
      </c>
      <c r="B1006" s="44" t="b" cm="1">
        <f t="array" ref="B1006">AND(分科號=E1006,D1006&gt;=分起日,D1006&lt;=分訖日,IF(分專案="全部",TRUE,J1006=分專案))</f>
        <v>0</v>
      </c>
      <c r="C1006" s="45">
        <f t="shared" si="62"/>
        <v>0</v>
      </c>
      <c r="D1006" s="44">
        <f t="shared" si="63"/>
        <v>0</v>
      </c>
      <c r="E1006" s="217">
        <f t="shared" si="65"/>
        <v>0</v>
      </c>
      <c r="F1006" s="284"/>
      <c r="G1006" s="289"/>
      <c r="H1006" s="304"/>
      <c r="I1006" s="290"/>
      <c r="J1006" s="304"/>
      <c r="K1006" s="305"/>
      <c r="L1006" s="50"/>
      <c r="M1006" s="63"/>
    </row>
    <row r="1007" spans="1:13">
      <c r="A1007" s="44">
        <f t="shared" ca="1" si="64"/>
        <v>0</v>
      </c>
      <c r="B1007" s="44" t="b" cm="1">
        <f t="array" ref="B1007">AND(分科號=E1007,D1007&gt;=分起日,D1007&lt;=分訖日,IF(分專案="全部",TRUE,J1007=分專案))</f>
        <v>0</v>
      </c>
      <c r="C1007" s="45">
        <f t="shared" si="62"/>
        <v>0</v>
      </c>
      <c r="D1007" s="44">
        <f t="shared" si="63"/>
        <v>0</v>
      </c>
      <c r="E1007" s="217">
        <f t="shared" si="65"/>
        <v>0</v>
      </c>
      <c r="F1007" s="284"/>
      <c r="G1007" s="289"/>
      <c r="H1007" s="304"/>
      <c r="I1007" s="290"/>
      <c r="J1007" s="304"/>
      <c r="K1007" s="305"/>
      <c r="L1007" s="50"/>
      <c r="M1007" s="63"/>
    </row>
    <row r="1008" spans="1:13">
      <c r="A1008" s="44">
        <f t="shared" ca="1" si="64"/>
        <v>0</v>
      </c>
      <c r="B1008" s="44" t="b" cm="1">
        <f t="array" ref="B1008">AND(分科號=E1008,D1008&gt;=分起日,D1008&lt;=分訖日,IF(分專案="全部",TRUE,J1008=分專案))</f>
        <v>0</v>
      </c>
      <c r="C1008" s="45">
        <f t="shared" si="62"/>
        <v>0</v>
      </c>
      <c r="D1008" s="44">
        <f t="shared" si="63"/>
        <v>0</v>
      </c>
      <c r="E1008" s="217">
        <f t="shared" si="65"/>
        <v>0</v>
      </c>
      <c r="F1008" s="284"/>
      <c r="G1008" s="289"/>
      <c r="H1008" s="304"/>
      <c r="I1008" s="290"/>
      <c r="J1008" s="304"/>
      <c r="K1008" s="305"/>
      <c r="L1008" s="50"/>
      <c r="M1008" s="63"/>
    </row>
    <row r="1009" spans="1:13">
      <c r="A1009" s="44">
        <f t="shared" ca="1" si="64"/>
        <v>0</v>
      </c>
      <c r="B1009" s="44" t="b" cm="1">
        <f t="array" ref="B1009">AND(分科號=E1009,D1009&gt;=分起日,D1009&lt;=分訖日,IF(分專案="全部",TRUE,J1009=分專案))</f>
        <v>0</v>
      </c>
      <c r="C1009" s="45">
        <f t="shared" si="62"/>
        <v>0</v>
      </c>
      <c r="D1009" s="44">
        <f t="shared" si="63"/>
        <v>0</v>
      </c>
      <c r="E1009" s="217">
        <f t="shared" si="65"/>
        <v>0</v>
      </c>
      <c r="F1009" s="284"/>
      <c r="G1009" s="289"/>
      <c r="H1009" s="304"/>
      <c r="I1009" s="290"/>
      <c r="J1009" s="304"/>
      <c r="K1009" s="305"/>
      <c r="L1009" s="50"/>
      <c r="M1009" s="63"/>
    </row>
    <row r="1010" spans="1:13">
      <c r="A1010" s="44">
        <f t="shared" ca="1" si="64"/>
        <v>0</v>
      </c>
      <c r="B1010" s="44" t="b" cm="1">
        <f t="array" ref="B1010">AND(分科號=E1010,D1010&gt;=分起日,D1010&lt;=分訖日,IF(分專案="全部",TRUE,J1010=分專案))</f>
        <v>0</v>
      </c>
      <c r="C1010" s="45">
        <f t="shared" si="62"/>
        <v>0</v>
      </c>
      <c r="D1010" s="44">
        <f t="shared" si="63"/>
        <v>0</v>
      </c>
      <c r="E1010" s="217">
        <f t="shared" si="65"/>
        <v>0</v>
      </c>
      <c r="F1010" s="284"/>
      <c r="G1010" s="289"/>
      <c r="H1010" s="304"/>
      <c r="I1010" s="290"/>
      <c r="J1010" s="304"/>
      <c r="K1010" s="305"/>
      <c r="L1010" s="50"/>
      <c r="M1010" s="63"/>
    </row>
    <row r="1011" spans="1:13">
      <c r="A1011" s="44">
        <f t="shared" ca="1" si="64"/>
        <v>0</v>
      </c>
      <c r="B1011" s="44" t="b" cm="1">
        <f t="array" ref="B1011">AND(分科號=E1011,D1011&gt;=分起日,D1011&lt;=分訖日,IF(分專案="全部",TRUE,J1011=分專案))</f>
        <v>0</v>
      </c>
      <c r="C1011" s="45">
        <f t="shared" si="62"/>
        <v>0</v>
      </c>
      <c r="D1011" s="44">
        <f t="shared" si="63"/>
        <v>0</v>
      </c>
      <c r="E1011" s="217">
        <f t="shared" si="65"/>
        <v>0</v>
      </c>
      <c r="F1011" s="284"/>
      <c r="G1011" s="289"/>
      <c r="H1011" s="304"/>
      <c r="I1011" s="290"/>
      <c r="J1011" s="304"/>
      <c r="K1011" s="305"/>
      <c r="L1011" s="50"/>
      <c r="M1011" s="63"/>
    </row>
    <row r="1012" spans="1:13">
      <c r="A1012" s="44">
        <f t="shared" ca="1" si="64"/>
        <v>0</v>
      </c>
      <c r="B1012" s="44" t="b" cm="1">
        <f t="array" ref="B1012">AND(分科號=E1012,D1012&gt;=分起日,D1012&lt;=分訖日,IF(分專案="全部",TRUE,J1012=分專案))</f>
        <v>0</v>
      </c>
      <c r="C1012" s="45">
        <f t="shared" si="62"/>
        <v>0</v>
      </c>
      <c r="D1012" s="44">
        <f t="shared" si="63"/>
        <v>0</v>
      </c>
      <c r="E1012" s="217">
        <f t="shared" si="65"/>
        <v>0</v>
      </c>
      <c r="F1012" s="284"/>
      <c r="G1012" s="289"/>
      <c r="H1012" s="304"/>
      <c r="I1012" s="290"/>
      <c r="J1012" s="304"/>
      <c r="K1012" s="305"/>
      <c r="L1012" s="50"/>
      <c r="M1012" s="63"/>
    </row>
    <row r="1013" spans="1:13">
      <c r="A1013" s="44">
        <f t="shared" ca="1" si="64"/>
        <v>0</v>
      </c>
      <c r="B1013" s="44" t="b" cm="1">
        <f t="array" ref="B1013">AND(分科號=E1013,D1013&gt;=分起日,D1013&lt;=分訖日,IF(分專案="全部",TRUE,J1013=分專案))</f>
        <v>0</v>
      </c>
      <c r="C1013" s="45">
        <f t="shared" si="62"/>
        <v>0</v>
      </c>
      <c r="D1013" s="44">
        <f t="shared" si="63"/>
        <v>0</v>
      </c>
      <c r="E1013" s="217">
        <f t="shared" si="65"/>
        <v>0</v>
      </c>
      <c r="F1013" s="284"/>
      <c r="G1013" s="289"/>
      <c r="H1013" s="304"/>
      <c r="I1013" s="290"/>
      <c r="J1013" s="304"/>
      <c r="K1013" s="305"/>
      <c r="L1013" s="50"/>
      <c r="M1013" s="63"/>
    </row>
    <row r="1014" spans="1:13">
      <c r="A1014" s="44">
        <f t="shared" ca="1" si="64"/>
        <v>0</v>
      </c>
      <c r="B1014" s="44" t="b" cm="1">
        <f t="array" ref="B1014">AND(分科號=E1014,D1014&gt;=分起日,D1014&lt;=分訖日,IF(分專案="全部",TRUE,J1014=分專案))</f>
        <v>0</v>
      </c>
      <c r="C1014" s="45">
        <f t="shared" si="62"/>
        <v>0</v>
      </c>
      <c r="D1014" s="44">
        <f t="shared" si="63"/>
        <v>0</v>
      </c>
      <c r="E1014" s="217">
        <f t="shared" si="65"/>
        <v>0</v>
      </c>
      <c r="F1014" s="284"/>
      <c r="G1014" s="289"/>
      <c r="H1014" s="304"/>
      <c r="I1014" s="290"/>
      <c r="J1014" s="304"/>
      <c r="K1014" s="305"/>
      <c r="L1014" s="50"/>
      <c r="M1014" s="63"/>
    </row>
    <row r="1015" spans="1:13">
      <c r="A1015" s="44">
        <f t="shared" ca="1" si="64"/>
        <v>0</v>
      </c>
      <c r="B1015" s="44" t="b" cm="1">
        <f t="array" ref="B1015">AND(分科號=E1015,D1015&gt;=分起日,D1015&lt;=分訖日,IF(分專案="全部",TRUE,J1015=分專案))</f>
        <v>0</v>
      </c>
      <c r="C1015" s="45">
        <f t="shared" si="62"/>
        <v>0</v>
      </c>
      <c r="D1015" s="44">
        <f t="shared" si="63"/>
        <v>0</v>
      </c>
      <c r="E1015" s="217">
        <f t="shared" si="65"/>
        <v>0</v>
      </c>
      <c r="F1015" s="284"/>
      <c r="G1015" s="289"/>
      <c r="H1015" s="304"/>
      <c r="I1015" s="290"/>
      <c r="J1015" s="304"/>
      <c r="K1015" s="305"/>
      <c r="L1015" s="50"/>
      <c r="M1015" s="63"/>
    </row>
    <row r="1016" spans="1:13">
      <c r="A1016" s="44">
        <f t="shared" ca="1" si="64"/>
        <v>0</v>
      </c>
      <c r="B1016" s="44" t="b" cm="1">
        <f t="array" ref="B1016">AND(分科號=E1016,D1016&gt;=分起日,D1016&lt;=分訖日,IF(分專案="全部",TRUE,J1016=分專案))</f>
        <v>0</v>
      </c>
      <c r="C1016" s="45">
        <f t="shared" si="62"/>
        <v>0</v>
      </c>
      <c r="D1016" s="44">
        <f t="shared" si="63"/>
        <v>0</v>
      </c>
      <c r="E1016" s="217">
        <f t="shared" si="65"/>
        <v>0</v>
      </c>
      <c r="F1016" s="284"/>
      <c r="G1016" s="289"/>
      <c r="H1016" s="304"/>
      <c r="I1016" s="290"/>
      <c r="J1016" s="304"/>
      <c r="K1016" s="305"/>
      <c r="L1016" s="50"/>
      <c r="M1016" s="63"/>
    </row>
    <row r="1017" spans="1:13">
      <c r="A1017" s="44">
        <f t="shared" ca="1" si="64"/>
        <v>0</v>
      </c>
      <c r="B1017" s="44" t="b" cm="1">
        <f t="array" ref="B1017">AND(分科號=E1017,D1017&gt;=分起日,D1017&lt;=分訖日,IF(分專案="全部",TRUE,J1017=分專案))</f>
        <v>0</v>
      </c>
      <c r="C1017" s="45">
        <f t="shared" si="62"/>
        <v>0</v>
      </c>
      <c r="D1017" s="44">
        <f t="shared" si="63"/>
        <v>0</v>
      </c>
      <c r="E1017" s="217">
        <f t="shared" si="65"/>
        <v>0</v>
      </c>
      <c r="F1017" s="284"/>
      <c r="G1017" s="289"/>
      <c r="H1017" s="304"/>
      <c r="I1017" s="290"/>
      <c r="J1017" s="304"/>
      <c r="K1017" s="305"/>
      <c r="L1017" s="50"/>
      <c r="M1017" s="63"/>
    </row>
    <row r="1018" spans="1:13">
      <c r="A1018" s="44">
        <f t="shared" ca="1" si="64"/>
        <v>0</v>
      </c>
      <c r="B1018" s="44" t="b" cm="1">
        <f t="array" ref="B1018">AND(分科號=E1018,D1018&gt;=分起日,D1018&lt;=分訖日,IF(分專案="全部",TRUE,J1018=分專案))</f>
        <v>0</v>
      </c>
      <c r="C1018" s="45">
        <f t="shared" si="62"/>
        <v>0</v>
      </c>
      <c r="D1018" s="44">
        <f t="shared" si="63"/>
        <v>0</v>
      </c>
      <c r="E1018" s="217">
        <f t="shared" si="65"/>
        <v>0</v>
      </c>
      <c r="F1018" s="284"/>
      <c r="G1018" s="289"/>
      <c r="H1018" s="304"/>
      <c r="I1018" s="290"/>
      <c r="J1018" s="304"/>
      <c r="K1018" s="305"/>
      <c r="L1018" s="50"/>
      <c r="M1018" s="63"/>
    </row>
    <row r="1019" spans="1:13">
      <c r="A1019" s="44">
        <f t="shared" ca="1" si="64"/>
        <v>0</v>
      </c>
      <c r="B1019" s="44" t="b" cm="1">
        <f t="array" ref="B1019">AND(分科號=E1019,D1019&gt;=分起日,D1019&lt;=分訖日,IF(分專案="全部",TRUE,J1019=分專案))</f>
        <v>0</v>
      </c>
      <c r="C1019" s="45">
        <f t="shared" si="62"/>
        <v>0</v>
      </c>
      <c r="D1019" s="44">
        <f t="shared" si="63"/>
        <v>0</v>
      </c>
      <c r="E1019" s="217">
        <f t="shared" si="65"/>
        <v>0</v>
      </c>
      <c r="F1019" s="284"/>
      <c r="G1019" s="289"/>
      <c r="H1019" s="304"/>
      <c r="I1019" s="290"/>
      <c r="J1019" s="304"/>
      <c r="K1019" s="305"/>
      <c r="L1019" s="50"/>
      <c r="M1019" s="63"/>
    </row>
    <row r="1020" spans="1:13">
      <c r="A1020" s="44">
        <f t="shared" ca="1" si="64"/>
        <v>0</v>
      </c>
      <c r="B1020" s="44" t="b" cm="1">
        <f t="array" ref="B1020">AND(分科號=E1020,D1020&gt;=分起日,D1020&lt;=分訖日,IF(分專案="全部",TRUE,J1020=分專案))</f>
        <v>0</v>
      </c>
      <c r="C1020" s="45">
        <f t="shared" si="62"/>
        <v>0</v>
      </c>
      <c r="D1020" s="44">
        <f t="shared" si="63"/>
        <v>0</v>
      </c>
      <c r="E1020" s="217">
        <f t="shared" si="65"/>
        <v>0</v>
      </c>
      <c r="F1020" s="284"/>
      <c r="G1020" s="289"/>
      <c r="H1020" s="304"/>
      <c r="I1020" s="290"/>
      <c r="J1020" s="304"/>
      <c r="K1020" s="305"/>
      <c r="L1020" s="50"/>
      <c r="M1020" s="63"/>
    </row>
    <row r="1021" spans="1:13">
      <c r="A1021" s="44">
        <f t="shared" ca="1" si="64"/>
        <v>0</v>
      </c>
      <c r="B1021" s="44" t="b" cm="1">
        <f t="array" ref="B1021">AND(分科號=E1021,D1021&gt;=分起日,D1021&lt;=分訖日,IF(分專案="全部",TRUE,J1021=分專案))</f>
        <v>0</v>
      </c>
      <c r="C1021" s="45">
        <f t="shared" si="62"/>
        <v>0</v>
      </c>
      <c r="D1021" s="44">
        <f t="shared" si="63"/>
        <v>0</v>
      </c>
      <c r="E1021" s="217">
        <f t="shared" si="65"/>
        <v>0</v>
      </c>
      <c r="F1021" s="284"/>
      <c r="G1021" s="289"/>
      <c r="H1021" s="304"/>
      <c r="I1021" s="290"/>
      <c r="J1021" s="304"/>
      <c r="K1021" s="305"/>
      <c r="L1021" s="50"/>
      <c r="M1021" s="63"/>
    </row>
    <row r="1022" spans="1:13">
      <c r="A1022" s="44">
        <f t="shared" ca="1" si="64"/>
        <v>0</v>
      </c>
      <c r="B1022" s="44" t="b" cm="1">
        <f t="array" ref="B1022">AND(分科號=E1022,D1022&gt;=分起日,D1022&lt;=分訖日,IF(分專案="全部",TRUE,J1022=分專案))</f>
        <v>0</v>
      </c>
      <c r="C1022" s="45">
        <f t="shared" si="62"/>
        <v>0</v>
      </c>
      <c r="D1022" s="44">
        <f t="shared" si="63"/>
        <v>0</v>
      </c>
      <c r="E1022" s="217">
        <f t="shared" si="65"/>
        <v>0</v>
      </c>
      <c r="F1022" s="284"/>
      <c r="G1022" s="289"/>
      <c r="H1022" s="304"/>
      <c r="I1022" s="290"/>
      <c r="J1022" s="304"/>
      <c r="K1022" s="305"/>
      <c r="L1022" s="50"/>
      <c r="M1022" s="63"/>
    </row>
    <row r="1023" spans="1:13">
      <c r="A1023" s="44">
        <f t="shared" ca="1" si="64"/>
        <v>0</v>
      </c>
      <c r="B1023" s="44" t="b" cm="1">
        <f t="array" ref="B1023">AND(分科號=E1023,D1023&gt;=分起日,D1023&lt;=分訖日,IF(分專案="全部",TRUE,J1023=分專案))</f>
        <v>0</v>
      </c>
      <c r="C1023" s="45">
        <f t="shared" si="62"/>
        <v>0</v>
      </c>
      <c r="D1023" s="44">
        <f t="shared" si="63"/>
        <v>0</v>
      </c>
      <c r="E1023" s="217">
        <f t="shared" si="65"/>
        <v>0</v>
      </c>
      <c r="F1023" s="284"/>
      <c r="G1023" s="289"/>
      <c r="H1023" s="304"/>
      <c r="I1023" s="290"/>
      <c r="J1023" s="304"/>
      <c r="K1023" s="305"/>
      <c r="L1023" s="50"/>
      <c r="M1023" s="63"/>
    </row>
    <row r="1024" spans="1:13">
      <c r="A1024" s="44">
        <f t="shared" ca="1" si="64"/>
        <v>0</v>
      </c>
      <c r="B1024" s="44" t="b" cm="1">
        <f t="array" ref="B1024">AND(分科號=E1024,D1024&gt;=分起日,D1024&lt;=分訖日,IF(分專案="全部",TRUE,J1024=分專案))</f>
        <v>0</v>
      </c>
      <c r="C1024" s="45">
        <f t="shared" si="62"/>
        <v>0</v>
      </c>
      <c r="D1024" s="44">
        <f t="shared" si="63"/>
        <v>0</v>
      </c>
      <c r="E1024" s="217">
        <f t="shared" si="65"/>
        <v>0</v>
      </c>
      <c r="F1024" s="284"/>
      <c r="G1024" s="289"/>
      <c r="H1024" s="304"/>
      <c r="I1024" s="290"/>
      <c r="J1024" s="304"/>
      <c r="K1024" s="305"/>
      <c r="L1024" s="50"/>
      <c r="M1024" s="63"/>
    </row>
    <row r="1025" spans="1:13">
      <c r="A1025" s="44">
        <f t="shared" ca="1" si="64"/>
        <v>0</v>
      </c>
      <c r="B1025" s="44" t="b" cm="1">
        <f t="array" ref="B1025">AND(分科號=E1025,D1025&gt;=分起日,D1025&lt;=分訖日,IF(分專案="全部",TRUE,J1025=分專案))</f>
        <v>0</v>
      </c>
      <c r="C1025" s="45">
        <f t="shared" si="62"/>
        <v>0</v>
      </c>
      <c r="D1025" s="44">
        <f t="shared" si="63"/>
        <v>0</v>
      </c>
      <c r="E1025" s="217">
        <f t="shared" si="65"/>
        <v>0</v>
      </c>
      <c r="F1025" s="284"/>
      <c r="G1025" s="289"/>
      <c r="H1025" s="304"/>
      <c r="I1025" s="290"/>
      <c r="J1025" s="304"/>
      <c r="K1025" s="305"/>
      <c r="L1025" s="50"/>
      <c r="M1025" s="63"/>
    </row>
    <row r="1026" spans="1:13">
      <c r="A1026" s="44">
        <f t="shared" ca="1" si="64"/>
        <v>0</v>
      </c>
      <c r="B1026" s="44" t="b" cm="1">
        <f t="array" ref="B1026">AND(分科號=E1026,D1026&gt;=分起日,D1026&lt;=分訖日,IF(分專案="全部",TRUE,J1026=分專案))</f>
        <v>0</v>
      </c>
      <c r="C1026" s="45">
        <f t="shared" si="62"/>
        <v>0</v>
      </c>
      <c r="D1026" s="44">
        <f t="shared" si="63"/>
        <v>0</v>
      </c>
      <c r="E1026" s="217">
        <f t="shared" si="65"/>
        <v>0</v>
      </c>
      <c r="F1026" s="284"/>
      <c r="G1026" s="289"/>
      <c r="H1026" s="304"/>
      <c r="I1026" s="290"/>
      <c r="J1026" s="304"/>
      <c r="K1026" s="305"/>
      <c r="L1026" s="50"/>
      <c r="M1026" s="63"/>
    </row>
    <row r="1027" spans="1:13">
      <c r="A1027" s="44">
        <f t="shared" ca="1" si="64"/>
        <v>0</v>
      </c>
      <c r="B1027" s="44" t="b" cm="1">
        <f t="array" ref="B1027">AND(分科號=E1027,D1027&gt;=分起日,D1027&lt;=分訖日,IF(分專案="全部",TRUE,J1027=分專案))</f>
        <v>0</v>
      </c>
      <c r="C1027" s="45">
        <f t="shared" si="62"/>
        <v>0</v>
      </c>
      <c r="D1027" s="44">
        <f t="shared" si="63"/>
        <v>0</v>
      </c>
      <c r="E1027" s="217">
        <f t="shared" si="65"/>
        <v>0</v>
      </c>
      <c r="F1027" s="284"/>
      <c r="G1027" s="289"/>
      <c r="H1027" s="304"/>
      <c r="I1027" s="290"/>
      <c r="J1027" s="304"/>
      <c r="K1027" s="305"/>
      <c r="L1027" s="50"/>
      <c r="M1027" s="63"/>
    </row>
    <row r="1028" spans="1:13">
      <c r="A1028" s="44">
        <f t="shared" ca="1" si="64"/>
        <v>0</v>
      </c>
      <c r="B1028" s="44" t="b" cm="1">
        <f t="array" ref="B1028">AND(分科號=E1028,D1028&gt;=分起日,D1028&lt;=分訖日,IF(分專案="全部",TRUE,J1028=分專案))</f>
        <v>0</v>
      </c>
      <c r="C1028" s="45">
        <f t="shared" si="62"/>
        <v>0</v>
      </c>
      <c r="D1028" s="44">
        <f t="shared" si="63"/>
        <v>0</v>
      </c>
      <c r="E1028" s="217">
        <f t="shared" si="65"/>
        <v>0</v>
      </c>
      <c r="F1028" s="284"/>
      <c r="G1028" s="289"/>
      <c r="H1028" s="304"/>
      <c r="I1028" s="290"/>
      <c r="J1028" s="304"/>
      <c r="K1028" s="305"/>
      <c r="L1028" s="50"/>
      <c r="M1028" s="63"/>
    </row>
    <row r="1029" spans="1:13">
      <c r="A1029" s="44">
        <f t="shared" ca="1" si="64"/>
        <v>0</v>
      </c>
      <c r="B1029" s="44" t="b" cm="1">
        <f t="array" ref="B1029">AND(分科號=E1029,D1029&gt;=分起日,D1029&lt;=分訖日,IF(分專案="全部",TRUE,J1029=分專案))</f>
        <v>0</v>
      </c>
      <c r="C1029" s="45">
        <f t="shared" si="62"/>
        <v>0</v>
      </c>
      <c r="D1029" s="44">
        <f t="shared" si="63"/>
        <v>0</v>
      </c>
      <c r="E1029" s="217">
        <f t="shared" si="65"/>
        <v>0</v>
      </c>
      <c r="F1029" s="284"/>
      <c r="G1029" s="289"/>
      <c r="H1029" s="304"/>
      <c r="I1029" s="290"/>
      <c r="J1029" s="304"/>
      <c r="K1029" s="305"/>
      <c r="L1029" s="50"/>
      <c r="M1029" s="63"/>
    </row>
    <row r="1030" spans="1:13">
      <c r="A1030" s="44">
        <f t="shared" ca="1" si="64"/>
        <v>0</v>
      </c>
      <c r="B1030" s="44" t="b" cm="1">
        <f t="array" ref="B1030">AND(分科號=E1030,D1030&gt;=分起日,D1030&lt;=分訖日,IF(分專案="全部",TRUE,J1030=分專案))</f>
        <v>0</v>
      </c>
      <c r="C1030" s="45">
        <f t="shared" si="62"/>
        <v>0</v>
      </c>
      <c r="D1030" s="44">
        <f t="shared" si="63"/>
        <v>0</v>
      </c>
      <c r="E1030" s="217">
        <f t="shared" si="65"/>
        <v>0</v>
      </c>
      <c r="F1030" s="284"/>
      <c r="G1030" s="289"/>
      <c r="H1030" s="304"/>
      <c r="I1030" s="290"/>
      <c r="J1030" s="304"/>
      <c r="K1030" s="305"/>
      <c r="L1030" s="50"/>
      <c r="M1030" s="63"/>
    </row>
    <row r="1031" spans="1:13">
      <c r="A1031" s="44">
        <f t="shared" ca="1" si="64"/>
        <v>0</v>
      </c>
      <c r="B1031" s="44" t="b" cm="1">
        <f t="array" ref="B1031">AND(分科號=E1031,D1031&gt;=分起日,D1031&lt;=分訖日,IF(分專案="全部",TRUE,J1031=分專案))</f>
        <v>0</v>
      </c>
      <c r="C1031" s="45">
        <f t="shared" ref="C1031:C1094" si="66">IF(F1031&lt;&gt;"",F1031,IF(E1031&lt;&gt;0,INDEX(C:C,ROW()-1),0))</f>
        <v>0</v>
      </c>
      <c r="D1031" s="44">
        <f t="shared" ref="D1031:D1094" si="67">IF(G1031&lt;&gt;"",G1031,IF(E1031&lt;&gt;0,INDEX(D:D,ROW()-1),0))</f>
        <v>0</v>
      </c>
      <c r="E1031" s="217">
        <f t="shared" si="65"/>
        <v>0</v>
      </c>
      <c r="F1031" s="284"/>
      <c r="G1031" s="289"/>
      <c r="H1031" s="304"/>
      <c r="I1031" s="290"/>
      <c r="J1031" s="304"/>
      <c r="K1031" s="305"/>
      <c r="L1031" s="50"/>
      <c r="M1031" s="63"/>
    </row>
    <row r="1032" spans="1:13">
      <c r="A1032" s="44">
        <f t="shared" ca="1" si="64"/>
        <v>0</v>
      </c>
      <c r="B1032" s="44" t="b" cm="1">
        <f t="array" ref="B1032">AND(分科號=E1032,D1032&gt;=分起日,D1032&lt;=分訖日,IF(分專案="全部",TRUE,J1032=分專案))</f>
        <v>0</v>
      </c>
      <c r="C1032" s="45">
        <f t="shared" si="66"/>
        <v>0</v>
      </c>
      <c r="D1032" s="44">
        <f t="shared" si="67"/>
        <v>0</v>
      </c>
      <c r="E1032" s="217">
        <f t="shared" si="65"/>
        <v>0</v>
      </c>
      <c r="F1032" s="284"/>
      <c r="G1032" s="289"/>
      <c r="H1032" s="304"/>
      <c r="I1032" s="290"/>
      <c r="J1032" s="304"/>
      <c r="K1032" s="305"/>
      <c r="L1032" s="50"/>
      <c r="M1032" s="63"/>
    </row>
    <row r="1033" spans="1:13">
      <c r="A1033" s="44">
        <f t="shared" ref="A1033:A1096" ca="1" si="68">IF(B1033,COUNTIF(OFFSET(B1033,ROW()*-1+6,,ROW()-5),TRUE),0)</f>
        <v>0</v>
      </c>
      <c r="B1033" s="44" t="b" cm="1">
        <f t="array" ref="B1033">AND(分科號=E1033,D1033&gt;=分起日,D1033&lt;=分訖日,IF(分專案="全部",TRUE,J1033=分專案))</f>
        <v>0</v>
      </c>
      <c r="C1033" s="45">
        <f t="shared" si="66"/>
        <v>0</v>
      </c>
      <c r="D1033" s="44">
        <f t="shared" si="67"/>
        <v>0</v>
      </c>
      <c r="E1033" s="217">
        <f t="shared" si="65"/>
        <v>0</v>
      </c>
      <c r="F1033" s="284"/>
      <c r="G1033" s="289"/>
      <c r="H1033" s="304"/>
      <c r="I1033" s="290"/>
      <c r="J1033" s="304"/>
      <c r="K1033" s="305"/>
      <c r="L1033" s="50"/>
      <c r="M1033" s="63"/>
    </row>
    <row r="1034" spans="1:13">
      <c r="A1034" s="44">
        <f t="shared" ca="1" si="68"/>
        <v>0</v>
      </c>
      <c r="B1034" s="44" t="b" cm="1">
        <f t="array" ref="B1034">AND(分科號=E1034,D1034&gt;=分起日,D1034&lt;=分訖日,IF(分專案="全部",TRUE,J1034=分專案))</f>
        <v>0</v>
      </c>
      <c r="C1034" s="45">
        <f t="shared" si="66"/>
        <v>0</v>
      </c>
      <c r="D1034" s="44">
        <f t="shared" si="67"/>
        <v>0</v>
      </c>
      <c r="E1034" s="217">
        <f t="shared" ref="E1034:E1097" si="69">IF(I1034&lt;&gt;"",VALUE(TRIM(LEFT(I1034,6))),0)</f>
        <v>0</v>
      </c>
      <c r="F1034" s="284"/>
      <c r="G1034" s="289"/>
      <c r="H1034" s="304"/>
      <c r="I1034" s="290"/>
      <c r="J1034" s="304"/>
      <c r="K1034" s="305"/>
      <c r="L1034" s="50"/>
      <c r="M1034" s="63"/>
    </row>
    <row r="1035" spans="1:13">
      <c r="A1035" s="44">
        <f t="shared" ca="1" si="68"/>
        <v>0</v>
      </c>
      <c r="B1035" s="44" t="b" cm="1">
        <f t="array" ref="B1035">AND(分科號=E1035,D1035&gt;=分起日,D1035&lt;=分訖日,IF(分專案="全部",TRUE,J1035=分專案))</f>
        <v>0</v>
      </c>
      <c r="C1035" s="45">
        <f t="shared" si="66"/>
        <v>0</v>
      </c>
      <c r="D1035" s="44">
        <f t="shared" si="67"/>
        <v>0</v>
      </c>
      <c r="E1035" s="217">
        <f t="shared" si="69"/>
        <v>0</v>
      </c>
      <c r="F1035" s="284"/>
      <c r="G1035" s="289"/>
      <c r="H1035" s="304"/>
      <c r="I1035" s="290"/>
      <c r="J1035" s="304"/>
      <c r="K1035" s="305"/>
      <c r="L1035" s="50"/>
      <c r="M1035" s="63"/>
    </row>
    <row r="1036" spans="1:13">
      <c r="A1036" s="44">
        <f t="shared" ca="1" si="68"/>
        <v>0</v>
      </c>
      <c r="B1036" s="44" t="b" cm="1">
        <f t="array" ref="B1036">AND(分科號=E1036,D1036&gt;=分起日,D1036&lt;=分訖日,IF(分專案="全部",TRUE,J1036=分專案))</f>
        <v>0</v>
      </c>
      <c r="C1036" s="45">
        <f t="shared" si="66"/>
        <v>0</v>
      </c>
      <c r="D1036" s="44">
        <f t="shared" si="67"/>
        <v>0</v>
      </c>
      <c r="E1036" s="217">
        <f t="shared" si="69"/>
        <v>0</v>
      </c>
      <c r="F1036" s="284"/>
      <c r="G1036" s="289"/>
      <c r="H1036" s="304"/>
      <c r="I1036" s="290"/>
      <c r="J1036" s="304"/>
      <c r="K1036" s="305"/>
      <c r="L1036" s="50"/>
      <c r="M1036" s="63"/>
    </row>
    <row r="1037" spans="1:13">
      <c r="A1037" s="44">
        <f t="shared" ca="1" si="68"/>
        <v>0</v>
      </c>
      <c r="B1037" s="44" t="b" cm="1">
        <f t="array" ref="B1037">AND(分科號=E1037,D1037&gt;=分起日,D1037&lt;=分訖日,IF(分專案="全部",TRUE,J1037=分專案))</f>
        <v>0</v>
      </c>
      <c r="C1037" s="45">
        <f t="shared" si="66"/>
        <v>0</v>
      </c>
      <c r="D1037" s="44">
        <f t="shared" si="67"/>
        <v>0</v>
      </c>
      <c r="E1037" s="217">
        <f t="shared" si="69"/>
        <v>0</v>
      </c>
      <c r="F1037" s="284"/>
      <c r="G1037" s="289"/>
      <c r="H1037" s="304"/>
      <c r="I1037" s="290"/>
      <c r="J1037" s="304"/>
      <c r="K1037" s="305"/>
      <c r="L1037" s="50"/>
      <c r="M1037" s="63"/>
    </row>
    <row r="1038" spans="1:13">
      <c r="A1038" s="44">
        <f t="shared" ca="1" si="68"/>
        <v>0</v>
      </c>
      <c r="B1038" s="44" t="b" cm="1">
        <f t="array" ref="B1038">AND(分科號=E1038,D1038&gt;=分起日,D1038&lt;=分訖日,IF(分專案="全部",TRUE,J1038=分專案))</f>
        <v>0</v>
      </c>
      <c r="C1038" s="45">
        <f t="shared" si="66"/>
        <v>0</v>
      </c>
      <c r="D1038" s="44">
        <f t="shared" si="67"/>
        <v>0</v>
      </c>
      <c r="E1038" s="217">
        <f t="shared" si="69"/>
        <v>0</v>
      </c>
      <c r="F1038" s="284"/>
      <c r="G1038" s="289"/>
      <c r="H1038" s="304"/>
      <c r="I1038" s="290"/>
      <c r="J1038" s="304"/>
      <c r="K1038" s="305"/>
      <c r="L1038" s="50"/>
      <c r="M1038" s="63"/>
    </row>
    <row r="1039" spans="1:13">
      <c r="A1039" s="44">
        <f t="shared" ca="1" si="68"/>
        <v>0</v>
      </c>
      <c r="B1039" s="44" t="b" cm="1">
        <f t="array" ref="B1039">AND(分科號=E1039,D1039&gt;=分起日,D1039&lt;=分訖日,IF(分專案="全部",TRUE,J1039=分專案))</f>
        <v>0</v>
      </c>
      <c r="C1039" s="45">
        <f t="shared" si="66"/>
        <v>0</v>
      </c>
      <c r="D1039" s="44">
        <f t="shared" si="67"/>
        <v>0</v>
      </c>
      <c r="E1039" s="217">
        <f t="shared" si="69"/>
        <v>0</v>
      </c>
      <c r="F1039" s="284"/>
      <c r="G1039" s="289"/>
      <c r="H1039" s="304"/>
      <c r="I1039" s="290"/>
      <c r="J1039" s="304"/>
      <c r="K1039" s="305"/>
      <c r="L1039" s="50"/>
      <c r="M1039" s="63"/>
    </row>
    <row r="1040" spans="1:13">
      <c r="A1040" s="44">
        <f t="shared" ca="1" si="68"/>
        <v>0</v>
      </c>
      <c r="B1040" s="44" t="b" cm="1">
        <f t="array" ref="B1040">AND(分科號=E1040,D1040&gt;=分起日,D1040&lt;=分訖日,IF(分專案="全部",TRUE,J1040=分專案))</f>
        <v>0</v>
      </c>
      <c r="C1040" s="45">
        <f t="shared" si="66"/>
        <v>0</v>
      </c>
      <c r="D1040" s="44">
        <f t="shared" si="67"/>
        <v>0</v>
      </c>
      <c r="E1040" s="217">
        <f t="shared" si="69"/>
        <v>0</v>
      </c>
      <c r="F1040" s="284"/>
      <c r="G1040" s="289"/>
      <c r="H1040" s="304"/>
      <c r="I1040" s="290"/>
      <c r="J1040" s="304"/>
      <c r="K1040" s="305"/>
      <c r="L1040" s="50"/>
      <c r="M1040" s="63"/>
    </row>
    <row r="1041" spans="1:13">
      <c r="A1041" s="44">
        <f t="shared" ca="1" si="68"/>
        <v>0</v>
      </c>
      <c r="B1041" s="44" t="b" cm="1">
        <f t="array" ref="B1041">AND(分科號=E1041,D1041&gt;=分起日,D1041&lt;=分訖日,IF(分專案="全部",TRUE,J1041=分專案))</f>
        <v>0</v>
      </c>
      <c r="C1041" s="45">
        <f t="shared" si="66"/>
        <v>0</v>
      </c>
      <c r="D1041" s="44">
        <f t="shared" si="67"/>
        <v>0</v>
      </c>
      <c r="E1041" s="217">
        <f t="shared" si="69"/>
        <v>0</v>
      </c>
      <c r="F1041" s="284"/>
      <c r="G1041" s="289"/>
      <c r="H1041" s="304"/>
      <c r="I1041" s="290"/>
      <c r="J1041" s="304"/>
      <c r="K1041" s="305"/>
      <c r="L1041" s="50"/>
      <c r="M1041" s="63"/>
    </row>
    <row r="1042" spans="1:13">
      <c r="A1042" s="44">
        <f t="shared" ca="1" si="68"/>
        <v>0</v>
      </c>
      <c r="B1042" s="44" t="b" cm="1">
        <f t="array" ref="B1042">AND(分科號=E1042,D1042&gt;=分起日,D1042&lt;=分訖日,IF(分專案="全部",TRUE,J1042=分專案))</f>
        <v>0</v>
      </c>
      <c r="C1042" s="45">
        <f t="shared" si="66"/>
        <v>0</v>
      </c>
      <c r="D1042" s="44">
        <f t="shared" si="67"/>
        <v>0</v>
      </c>
      <c r="E1042" s="217">
        <f t="shared" si="69"/>
        <v>0</v>
      </c>
      <c r="F1042" s="284"/>
      <c r="G1042" s="289"/>
      <c r="H1042" s="304"/>
      <c r="I1042" s="290"/>
      <c r="J1042" s="304"/>
      <c r="K1042" s="305"/>
      <c r="L1042" s="50"/>
      <c r="M1042" s="63"/>
    </row>
    <row r="1043" spans="1:13">
      <c r="A1043" s="44">
        <f t="shared" ca="1" si="68"/>
        <v>0</v>
      </c>
      <c r="B1043" s="44" t="b" cm="1">
        <f t="array" ref="B1043">AND(分科號=E1043,D1043&gt;=分起日,D1043&lt;=分訖日,IF(分專案="全部",TRUE,J1043=分專案))</f>
        <v>0</v>
      </c>
      <c r="C1043" s="45">
        <f t="shared" si="66"/>
        <v>0</v>
      </c>
      <c r="D1043" s="44">
        <f t="shared" si="67"/>
        <v>0</v>
      </c>
      <c r="E1043" s="217">
        <f t="shared" si="69"/>
        <v>0</v>
      </c>
      <c r="F1043" s="284"/>
      <c r="G1043" s="289"/>
      <c r="H1043" s="304"/>
      <c r="I1043" s="290"/>
      <c r="J1043" s="304"/>
      <c r="K1043" s="305"/>
      <c r="L1043" s="50"/>
      <c r="M1043" s="63"/>
    </row>
    <row r="1044" spans="1:13">
      <c r="A1044" s="44">
        <f t="shared" ca="1" si="68"/>
        <v>0</v>
      </c>
      <c r="B1044" s="44" t="b" cm="1">
        <f t="array" ref="B1044">AND(分科號=E1044,D1044&gt;=分起日,D1044&lt;=分訖日,IF(分專案="全部",TRUE,J1044=分專案))</f>
        <v>0</v>
      </c>
      <c r="C1044" s="45">
        <f t="shared" si="66"/>
        <v>0</v>
      </c>
      <c r="D1044" s="44">
        <f t="shared" si="67"/>
        <v>0</v>
      </c>
      <c r="E1044" s="217">
        <f t="shared" si="69"/>
        <v>0</v>
      </c>
      <c r="F1044" s="284"/>
      <c r="G1044" s="289"/>
      <c r="H1044" s="304"/>
      <c r="I1044" s="290"/>
      <c r="J1044" s="304"/>
      <c r="K1044" s="305"/>
      <c r="L1044" s="50"/>
      <c r="M1044" s="63"/>
    </row>
    <row r="1045" spans="1:13">
      <c r="A1045" s="44">
        <f t="shared" ca="1" si="68"/>
        <v>0</v>
      </c>
      <c r="B1045" s="44" t="b" cm="1">
        <f t="array" ref="B1045">AND(分科號=E1045,D1045&gt;=分起日,D1045&lt;=分訖日,IF(分專案="全部",TRUE,J1045=分專案))</f>
        <v>0</v>
      </c>
      <c r="C1045" s="45">
        <f t="shared" si="66"/>
        <v>0</v>
      </c>
      <c r="D1045" s="44">
        <f t="shared" si="67"/>
        <v>0</v>
      </c>
      <c r="E1045" s="217">
        <f t="shared" si="69"/>
        <v>0</v>
      </c>
      <c r="F1045" s="284"/>
      <c r="G1045" s="289"/>
      <c r="H1045" s="304"/>
      <c r="I1045" s="290"/>
      <c r="J1045" s="304"/>
      <c r="K1045" s="305"/>
      <c r="L1045" s="50"/>
      <c r="M1045" s="63"/>
    </row>
    <row r="1046" spans="1:13">
      <c r="A1046" s="44">
        <f t="shared" ca="1" si="68"/>
        <v>0</v>
      </c>
      <c r="B1046" s="44" t="b" cm="1">
        <f t="array" ref="B1046">AND(分科號=E1046,D1046&gt;=分起日,D1046&lt;=分訖日,IF(分專案="全部",TRUE,J1046=分專案))</f>
        <v>0</v>
      </c>
      <c r="C1046" s="45">
        <f t="shared" si="66"/>
        <v>0</v>
      </c>
      <c r="D1046" s="44">
        <f t="shared" si="67"/>
        <v>0</v>
      </c>
      <c r="E1046" s="217">
        <f t="shared" si="69"/>
        <v>0</v>
      </c>
      <c r="F1046" s="284"/>
      <c r="G1046" s="289"/>
      <c r="H1046" s="304"/>
      <c r="I1046" s="290"/>
      <c r="J1046" s="304"/>
      <c r="K1046" s="305"/>
      <c r="L1046" s="50"/>
      <c r="M1046" s="63"/>
    </row>
    <row r="1047" spans="1:13">
      <c r="A1047" s="44">
        <f t="shared" ca="1" si="68"/>
        <v>0</v>
      </c>
      <c r="B1047" s="44" t="b" cm="1">
        <f t="array" ref="B1047">AND(分科號=E1047,D1047&gt;=分起日,D1047&lt;=分訖日,IF(分專案="全部",TRUE,J1047=分專案))</f>
        <v>0</v>
      </c>
      <c r="C1047" s="45">
        <f t="shared" si="66"/>
        <v>0</v>
      </c>
      <c r="D1047" s="44">
        <f t="shared" si="67"/>
        <v>0</v>
      </c>
      <c r="E1047" s="217">
        <f t="shared" si="69"/>
        <v>0</v>
      </c>
      <c r="F1047" s="284"/>
      <c r="G1047" s="289"/>
      <c r="H1047" s="304"/>
      <c r="I1047" s="290"/>
      <c r="J1047" s="304"/>
      <c r="K1047" s="305"/>
      <c r="L1047" s="50"/>
      <c r="M1047" s="63"/>
    </row>
    <row r="1048" spans="1:13">
      <c r="A1048" s="44">
        <f t="shared" ca="1" si="68"/>
        <v>0</v>
      </c>
      <c r="B1048" s="44" t="b" cm="1">
        <f t="array" ref="B1048">AND(分科號=E1048,D1048&gt;=分起日,D1048&lt;=分訖日,IF(分專案="全部",TRUE,J1048=分專案))</f>
        <v>0</v>
      </c>
      <c r="C1048" s="45">
        <f t="shared" si="66"/>
        <v>0</v>
      </c>
      <c r="D1048" s="44">
        <f t="shared" si="67"/>
        <v>0</v>
      </c>
      <c r="E1048" s="217">
        <f t="shared" si="69"/>
        <v>0</v>
      </c>
      <c r="F1048" s="284"/>
      <c r="G1048" s="289"/>
      <c r="H1048" s="304"/>
      <c r="I1048" s="290"/>
      <c r="J1048" s="304"/>
      <c r="K1048" s="305"/>
      <c r="L1048" s="50"/>
      <c r="M1048" s="63"/>
    </row>
    <row r="1049" spans="1:13">
      <c r="A1049" s="44">
        <f t="shared" ca="1" si="68"/>
        <v>0</v>
      </c>
      <c r="B1049" s="44" t="b" cm="1">
        <f t="array" ref="B1049">AND(分科號=E1049,D1049&gt;=分起日,D1049&lt;=分訖日,IF(分專案="全部",TRUE,J1049=分專案))</f>
        <v>0</v>
      </c>
      <c r="C1049" s="45">
        <f t="shared" si="66"/>
        <v>0</v>
      </c>
      <c r="D1049" s="44">
        <f t="shared" si="67"/>
        <v>0</v>
      </c>
      <c r="E1049" s="217">
        <f t="shared" si="69"/>
        <v>0</v>
      </c>
      <c r="F1049" s="284"/>
      <c r="G1049" s="289"/>
      <c r="H1049" s="304"/>
      <c r="I1049" s="290"/>
      <c r="J1049" s="304"/>
      <c r="K1049" s="305"/>
      <c r="L1049" s="50"/>
      <c r="M1049" s="63"/>
    </row>
    <row r="1050" spans="1:13">
      <c r="A1050" s="44">
        <f t="shared" ca="1" si="68"/>
        <v>0</v>
      </c>
      <c r="B1050" s="44" t="b" cm="1">
        <f t="array" ref="B1050">AND(分科號=E1050,D1050&gt;=分起日,D1050&lt;=分訖日,IF(分專案="全部",TRUE,J1050=分專案))</f>
        <v>0</v>
      </c>
      <c r="C1050" s="45">
        <f t="shared" si="66"/>
        <v>0</v>
      </c>
      <c r="D1050" s="44">
        <f t="shared" si="67"/>
        <v>0</v>
      </c>
      <c r="E1050" s="217">
        <f t="shared" si="69"/>
        <v>0</v>
      </c>
      <c r="F1050" s="284"/>
      <c r="G1050" s="289"/>
      <c r="H1050" s="304"/>
      <c r="I1050" s="290"/>
      <c r="J1050" s="304"/>
      <c r="K1050" s="305"/>
      <c r="L1050" s="50"/>
      <c r="M1050" s="63"/>
    </row>
    <row r="1051" spans="1:13">
      <c r="A1051" s="44">
        <f t="shared" ca="1" si="68"/>
        <v>0</v>
      </c>
      <c r="B1051" s="44" t="b" cm="1">
        <f t="array" ref="B1051">AND(分科號=E1051,D1051&gt;=分起日,D1051&lt;=分訖日,IF(分專案="全部",TRUE,J1051=分專案))</f>
        <v>0</v>
      </c>
      <c r="C1051" s="45">
        <f t="shared" si="66"/>
        <v>0</v>
      </c>
      <c r="D1051" s="44">
        <f t="shared" si="67"/>
        <v>0</v>
      </c>
      <c r="E1051" s="217">
        <f t="shared" si="69"/>
        <v>0</v>
      </c>
      <c r="F1051" s="284"/>
      <c r="G1051" s="289"/>
      <c r="H1051" s="304"/>
      <c r="I1051" s="290"/>
      <c r="J1051" s="304"/>
      <c r="K1051" s="305"/>
      <c r="L1051" s="50"/>
      <c r="M1051" s="63"/>
    </row>
    <row r="1052" spans="1:13">
      <c r="A1052" s="44">
        <f t="shared" ca="1" si="68"/>
        <v>0</v>
      </c>
      <c r="B1052" s="44" t="b" cm="1">
        <f t="array" ref="B1052">AND(分科號=E1052,D1052&gt;=分起日,D1052&lt;=分訖日,IF(分專案="全部",TRUE,J1052=分專案))</f>
        <v>0</v>
      </c>
      <c r="C1052" s="45">
        <f t="shared" si="66"/>
        <v>0</v>
      </c>
      <c r="D1052" s="44">
        <f t="shared" si="67"/>
        <v>0</v>
      </c>
      <c r="E1052" s="217">
        <f t="shared" si="69"/>
        <v>0</v>
      </c>
      <c r="F1052" s="284"/>
      <c r="G1052" s="289"/>
      <c r="H1052" s="304"/>
      <c r="I1052" s="290"/>
      <c r="J1052" s="304"/>
      <c r="K1052" s="305"/>
      <c r="L1052" s="50"/>
      <c r="M1052" s="63"/>
    </row>
    <row r="1053" spans="1:13">
      <c r="A1053" s="44">
        <f t="shared" ca="1" si="68"/>
        <v>0</v>
      </c>
      <c r="B1053" s="44" t="b" cm="1">
        <f t="array" ref="B1053">AND(分科號=E1053,D1053&gt;=分起日,D1053&lt;=分訖日,IF(分專案="全部",TRUE,J1053=分專案))</f>
        <v>0</v>
      </c>
      <c r="C1053" s="45">
        <f t="shared" si="66"/>
        <v>0</v>
      </c>
      <c r="D1053" s="44">
        <f t="shared" si="67"/>
        <v>0</v>
      </c>
      <c r="E1053" s="217">
        <f t="shared" si="69"/>
        <v>0</v>
      </c>
      <c r="F1053" s="284"/>
      <c r="G1053" s="289"/>
      <c r="H1053" s="304"/>
      <c r="I1053" s="290"/>
      <c r="J1053" s="304"/>
      <c r="K1053" s="305"/>
      <c r="L1053" s="50"/>
      <c r="M1053" s="63"/>
    </row>
    <row r="1054" spans="1:13">
      <c r="A1054" s="44">
        <f t="shared" ca="1" si="68"/>
        <v>0</v>
      </c>
      <c r="B1054" s="44" t="b" cm="1">
        <f t="array" ref="B1054">AND(分科號=E1054,D1054&gt;=分起日,D1054&lt;=分訖日,IF(分專案="全部",TRUE,J1054=分專案))</f>
        <v>0</v>
      </c>
      <c r="C1054" s="45">
        <f t="shared" si="66"/>
        <v>0</v>
      </c>
      <c r="D1054" s="44">
        <f t="shared" si="67"/>
        <v>0</v>
      </c>
      <c r="E1054" s="217">
        <f t="shared" si="69"/>
        <v>0</v>
      </c>
      <c r="F1054" s="284"/>
      <c r="G1054" s="289"/>
      <c r="H1054" s="304"/>
      <c r="I1054" s="290"/>
      <c r="J1054" s="304"/>
      <c r="K1054" s="305"/>
      <c r="L1054" s="50"/>
      <c r="M1054" s="63"/>
    </row>
    <row r="1055" spans="1:13">
      <c r="A1055" s="44">
        <f t="shared" ca="1" si="68"/>
        <v>0</v>
      </c>
      <c r="B1055" s="44" t="b" cm="1">
        <f t="array" ref="B1055">AND(分科號=E1055,D1055&gt;=分起日,D1055&lt;=分訖日,IF(分專案="全部",TRUE,J1055=分專案))</f>
        <v>0</v>
      </c>
      <c r="C1055" s="45">
        <f t="shared" si="66"/>
        <v>0</v>
      </c>
      <c r="D1055" s="44">
        <f t="shared" si="67"/>
        <v>0</v>
      </c>
      <c r="E1055" s="217">
        <f t="shared" si="69"/>
        <v>0</v>
      </c>
      <c r="F1055" s="284"/>
      <c r="G1055" s="289"/>
      <c r="H1055" s="304"/>
      <c r="I1055" s="290"/>
      <c r="J1055" s="304"/>
      <c r="K1055" s="305"/>
      <c r="L1055" s="50"/>
      <c r="M1055" s="63"/>
    </row>
    <row r="1056" spans="1:13">
      <c r="A1056" s="44">
        <f t="shared" ca="1" si="68"/>
        <v>0</v>
      </c>
      <c r="B1056" s="44" t="b" cm="1">
        <f t="array" ref="B1056">AND(分科號=E1056,D1056&gt;=分起日,D1056&lt;=分訖日,IF(分專案="全部",TRUE,J1056=分專案))</f>
        <v>0</v>
      </c>
      <c r="C1056" s="45">
        <f t="shared" si="66"/>
        <v>0</v>
      </c>
      <c r="D1056" s="44">
        <f t="shared" si="67"/>
        <v>0</v>
      </c>
      <c r="E1056" s="217">
        <f t="shared" si="69"/>
        <v>0</v>
      </c>
      <c r="F1056" s="284"/>
      <c r="G1056" s="289"/>
      <c r="H1056" s="304"/>
      <c r="I1056" s="290"/>
      <c r="J1056" s="304"/>
      <c r="K1056" s="305"/>
      <c r="L1056" s="50"/>
      <c r="M1056" s="63"/>
    </row>
    <row r="1057" spans="1:13">
      <c r="A1057" s="44">
        <f t="shared" ca="1" si="68"/>
        <v>0</v>
      </c>
      <c r="B1057" s="44" t="b" cm="1">
        <f t="array" ref="B1057">AND(分科號=E1057,D1057&gt;=分起日,D1057&lt;=分訖日,IF(分專案="全部",TRUE,J1057=分專案))</f>
        <v>0</v>
      </c>
      <c r="C1057" s="45">
        <f t="shared" si="66"/>
        <v>0</v>
      </c>
      <c r="D1057" s="44">
        <f t="shared" si="67"/>
        <v>0</v>
      </c>
      <c r="E1057" s="217">
        <f t="shared" si="69"/>
        <v>0</v>
      </c>
      <c r="F1057" s="284"/>
      <c r="G1057" s="289"/>
      <c r="H1057" s="304"/>
      <c r="I1057" s="290"/>
      <c r="J1057" s="304"/>
      <c r="K1057" s="305"/>
      <c r="L1057" s="50"/>
      <c r="M1057" s="63"/>
    </row>
    <row r="1058" spans="1:13">
      <c r="A1058" s="44">
        <f t="shared" ca="1" si="68"/>
        <v>0</v>
      </c>
      <c r="B1058" s="44" t="b" cm="1">
        <f t="array" ref="B1058">AND(分科號=E1058,D1058&gt;=分起日,D1058&lt;=分訖日,IF(分專案="全部",TRUE,J1058=分專案))</f>
        <v>0</v>
      </c>
      <c r="C1058" s="45">
        <f t="shared" si="66"/>
        <v>0</v>
      </c>
      <c r="D1058" s="44">
        <f t="shared" si="67"/>
        <v>0</v>
      </c>
      <c r="E1058" s="217">
        <f t="shared" si="69"/>
        <v>0</v>
      </c>
      <c r="F1058" s="284"/>
      <c r="G1058" s="289"/>
      <c r="H1058" s="304"/>
      <c r="I1058" s="290"/>
      <c r="J1058" s="304"/>
      <c r="K1058" s="305"/>
      <c r="L1058" s="50"/>
      <c r="M1058" s="63"/>
    </row>
    <row r="1059" spans="1:13">
      <c r="A1059" s="44">
        <f t="shared" ca="1" si="68"/>
        <v>0</v>
      </c>
      <c r="B1059" s="44" t="b" cm="1">
        <f t="array" ref="B1059">AND(分科號=E1059,D1059&gt;=分起日,D1059&lt;=分訖日,IF(分專案="全部",TRUE,J1059=分專案))</f>
        <v>0</v>
      </c>
      <c r="C1059" s="45">
        <f t="shared" si="66"/>
        <v>0</v>
      </c>
      <c r="D1059" s="44">
        <f t="shared" si="67"/>
        <v>0</v>
      </c>
      <c r="E1059" s="217">
        <f t="shared" si="69"/>
        <v>0</v>
      </c>
      <c r="F1059" s="284"/>
      <c r="G1059" s="289"/>
      <c r="H1059" s="304"/>
      <c r="I1059" s="290"/>
      <c r="J1059" s="304"/>
      <c r="K1059" s="305"/>
      <c r="L1059" s="50"/>
      <c r="M1059" s="63"/>
    </row>
    <row r="1060" spans="1:13">
      <c r="A1060" s="44">
        <f t="shared" ca="1" si="68"/>
        <v>0</v>
      </c>
      <c r="B1060" s="44" t="b" cm="1">
        <f t="array" ref="B1060">AND(分科號=E1060,D1060&gt;=分起日,D1060&lt;=分訖日,IF(分專案="全部",TRUE,J1060=分專案))</f>
        <v>0</v>
      </c>
      <c r="C1060" s="45">
        <f t="shared" si="66"/>
        <v>0</v>
      </c>
      <c r="D1060" s="44">
        <f t="shared" si="67"/>
        <v>0</v>
      </c>
      <c r="E1060" s="217">
        <f t="shared" si="69"/>
        <v>0</v>
      </c>
      <c r="F1060" s="284"/>
      <c r="G1060" s="289"/>
      <c r="H1060" s="304"/>
      <c r="I1060" s="290"/>
      <c r="J1060" s="304"/>
      <c r="K1060" s="305"/>
      <c r="L1060" s="50"/>
      <c r="M1060" s="63"/>
    </row>
    <row r="1061" spans="1:13">
      <c r="A1061" s="44">
        <f t="shared" ca="1" si="68"/>
        <v>0</v>
      </c>
      <c r="B1061" s="44" t="b" cm="1">
        <f t="array" ref="B1061">AND(分科號=E1061,D1061&gt;=分起日,D1061&lt;=分訖日,IF(分專案="全部",TRUE,J1061=分專案))</f>
        <v>0</v>
      </c>
      <c r="C1061" s="45">
        <f t="shared" si="66"/>
        <v>0</v>
      </c>
      <c r="D1061" s="44">
        <f t="shared" si="67"/>
        <v>0</v>
      </c>
      <c r="E1061" s="217">
        <f t="shared" si="69"/>
        <v>0</v>
      </c>
      <c r="F1061" s="284"/>
      <c r="G1061" s="289"/>
      <c r="H1061" s="304"/>
      <c r="I1061" s="290"/>
      <c r="J1061" s="304"/>
      <c r="K1061" s="305"/>
      <c r="L1061" s="50"/>
      <c r="M1061" s="63"/>
    </row>
    <row r="1062" spans="1:13">
      <c r="A1062" s="44">
        <f t="shared" ca="1" si="68"/>
        <v>0</v>
      </c>
      <c r="B1062" s="44" t="b" cm="1">
        <f t="array" ref="B1062">AND(分科號=E1062,D1062&gt;=分起日,D1062&lt;=分訖日,IF(分專案="全部",TRUE,J1062=分專案))</f>
        <v>0</v>
      </c>
      <c r="C1062" s="45">
        <f t="shared" si="66"/>
        <v>0</v>
      </c>
      <c r="D1062" s="44">
        <f t="shared" si="67"/>
        <v>0</v>
      </c>
      <c r="E1062" s="217">
        <f t="shared" si="69"/>
        <v>0</v>
      </c>
      <c r="F1062" s="284"/>
      <c r="G1062" s="289"/>
      <c r="H1062" s="304"/>
      <c r="I1062" s="290"/>
      <c r="J1062" s="304"/>
      <c r="K1062" s="305"/>
      <c r="L1062" s="50"/>
      <c r="M1062" s="63"/>
    </row>
    <row r="1063" spans="1:13">
      <c r="A1063" s="44">
        <f t="shared" ca="1" si="68"/>
        <v>0</v>
      </c>
      <c r="B1063" s="44" t="b" cm="1">
        <f t="array" ref="B1063">AND(分科號=E1063,D1063&gt;=分起日,D1063&lt;=分訖日,IF(分專案="全部",TRUE,J1063=分專案))</f>
        <v>0</v>
      </c>
      <c r="C1063" s="45">
        <f t="shared" si="66"/>
        <v>0</v>
      </c>
      <c r="D1063" s="44">
        <f t="shared" si="67"/>
        <v>0</v>
      </c>
      <c r="E1063" s="217">
        <f t="shared" si="69"/>
        <v>0</v>
      </c>
      <c r="F1063" s="284"/>
      <c r="G1063" s="289"/>
      <c r="H1063" s="304"/>
      <c r="I1063" s="290"/>
      <c r="J1063" s="304"/>
      <c r="K1063" s="305"/>
      <c r="L1063" s="50"/>
      <c r="M1063" s="63"/>
    </row>
    <row r="1064" spans="1:13">
      <c r="A1064" s="44">
        <f t="shared" ca="1" si="68"/>
        <v>0</v>
      </c>
      <c r="B1064" s="44" t="b" cm="1">
        <f t="array" ref="B1064">AND(分科號=E1064,D1064&gt;=分起日,D1064&lt;=分訖日,IF(分專案="全部",TRUE,J1064=分專案))</f>
        <v>0</v>
      </c>
      <c r="C1064" s="45">
        <f t="shared" si="66"/>
        <v>0</v>
      </c>
      <c r="D1064" s="44">
        <f t="shared" si="67"/>
        <v>0</v>
      </c>
      <c r="E1064" s="217">
        <f t="shared" si="69"/>
        <v>0</v>
      </c>
      <c r="F1064" s="284"/>
      <c r="G1064" s="289"/>
      <c r="H1064" s="304"/>
      <c r="I1064" s="290"/>
      <c r="J1064" s="304"/>
      <c r="K1064" s="305"/>
      <c r="L1064" s="50"/>
      <c r="M1064" s="63"/>
    </row>
    <row r="1065" spans="1:13">
      <c r="A1065" s="44">
        <f t="shared" ca="1" si="68"/>
        <v>0</v>
      </c>
      <c r="B1065" s="44" t="b" cm="1">
        <f t="array" ref="B1065">AND(分科號=E1065,D1065&gt;=分起日,D1065&lt;=分訖日,IF(分專案="全部",TRUE,J1065=分專案))</f>
        <v>0</v>
      </c>
      <c r="C1065" s="45">
        <f t="shared" si="66"/>
        <v>0</v>
      </c>
      <c r="D1065" s="44">
        <f t="shared" si="67"/>
        <v>0</v>
      </c>
      <c r="E1065" s="217">
        <f t="shared" si="69"/>
        <v>0</v>
      </c>
      <c r="F1065" s="284"/>
      <c r="G1065" s="289"/>
      <c r="H1065" s="304"/>
      <c r="I1065" s="290"/>
      <c r="J1065" s="304"/>
      <c r="K1065" s="305"/>
      <c r="L1065" s="50"/>
      <c r="M1065" s="63"/>
    </row>
    <row r="1066" spans="1:13">
      <c r="A1066" s="44">
        <f t="shared" ca="1" si="68"/>
        <v>0</v>
      </c>
      <c r="B1066" s="44" t="b" cm="1">
        <f t="array" ref="B1066">AND(分科號=E1066,D1066&gt;=分起日,D1066&lt;=分訖日,IF(分專案="全部",TRUE,J1066=分專案))</f>
        <v>0</v>
      </c>
      <c r="C1066" s="45">
        <f t="shared" si="66"/>
        <v>0</v>
      </c>
      <c r="D1066" s="44">
        <f t="shared" si="67"/>
        <v>0</v>
      </c>
      <c r="E1066" s="217">
        <f t="shared" si="69"/>
        <v>0</v>
      </c>
      <c r="F1066" s="284"/>
      <c r="G1066" s="289"/>
      <c r="H1066" s="304"/>
      <c r="I1066" s="290"/>
      <c r="J1066" s="304"/>
      <c r="K1066" s="305"/>
      <c r="L1066" s="50"/>
      <c r="M1066" s="63"/>
    </row>
    <row r="1067" spans="1:13">
      <c r="A1067" s="44">
        <f t="shared" ca="1" si="68"/>
        <v>0</v>
      </c>
      <c r="B1067" s="44" t="b" cm="1">
        <f t="array" ref="B1067">AND(分科號=E1067,D1067&gt;=分起日,D1067&lt;=分訖日,IF(分專案="全部",TRUE,J1067=分專案))</f>
        <v>0</v>
      </c>
      <c r="C1067" s="45">
        <f t="shared" si="66"/>
        <v>0</v>
      </c>
      <c r="D1067" s="44">
        <f t="shared" si="67"/>
        <v>0</v>
      </c>
      <c r="E1067" s="217">
        <f t="shared" si="69"/>
        <v>0</v>
      </c>
      <c r="F1067" s="284"/>
      <c r="G1067" s="289"/>
      <c r="H1067" s="304"/>
      <c r="I1067" s="290"/>
      <c r="J1067" s="304"/>
      <c r="K1067" s="305"/>
      <c r="L1067" s="50"/>
      <c r="M1067" s="63"/>
    </row>
    <row r="1068" spans="1:13">
      <c r="A1068" s="44">
        <f t="shared" ca="1" si="68"/>
        <v>0</v>
      </c>
      <c r="B1068" s="44" t="b" cm="1">
        <f t="array" ref="B1068">AND(分科號=E1068,D1068&gt;=分起日,D1068&lt;=分訖日,IF(分專案="全部",TRUE,J1068=分專案))</f>
        <v>0</v>
      </c>
      <c r="C1068" s="45">
        <f t="shared" si="66"/>
        <v>0</v>
      </c>
      <c r="D1068" s="44">
        <f t="shared" si="67"/>
        <v>0</v>
      </c>
      <c r="E1068" s="217">
        <f t="shared" si="69"/>
        <v>0</v>
      </c>
      <c r="F1068" s="284"/>
      <c r="G1068" s="289"/>
      <c r="H1068" s="304"/>
      <c r="I1068" s="290"/>
      <c r="J1068" s="304"/>
      <c r="K1068" s="305"/>
      <c r="L1068" s="50"/>
      <c r="M1068" s="63"/>
    </row>
    <row r="1069" spans="1:13">
      <c r="A1069" s="44">
        <f t="shared" ca="1" si="68"/>
        <v>0</v>
      </c>
      <c r="B1069" s="44" t="b" cm="1">
        <f t="array" ref="B1069">AND(分科號=E1069,D1069&gt;=分起日,D1069&lt;=分訖日,IF(分專案="全部",TRUE,J1069=分專案))</f>
        <v>0</v>
      </c>
      <c r="C1069" s="45">
        <f t="shared" si="66"/>
        <v>0</v>
      </c>
      <c r="D1069" s="44">
        <f t="shared" si="67"/>
        <v>0</v>
      </c>
      <c r="E1069" s="217">
        <f t="shared" si="69"/>
        <v>0</v>
      </c>
      <c r="F1069" s="284"/>
      <c r="G1069" s="289"/>
      <c r="H1069" s="304"/>
      <c r="I1069" s="290"/>
      <c r="J1069" s="304"/>
      <c r="K1069" s="305"/>
      <c r="L1069" s="50"/>
      <c r="M1069" s="63"/>
    </row>
    <row r="1070" spans="1:13">
      <c r="A1070" s="44">
        <f t="shared" ca="1" si="68"/>
        <v>0</v>
      </c>
      <c r="B1070" s="44" t="b" cm="1">
        <f t="array" ref="B1070">AND(分科號=E1070,D1070&gt;=分起日,D1070&lt;=分訖日,IF(分專案="全部",TRUE,J1070=分專案))</f>
        <v>0</v>
      </c>
      <c r="C1070" s="45">
        <f t="shared" si="66"/>
        <v>0</v>
      </c>
      <c r="D1070" s="44">
        <f t="shared" si="67"/>
        <v>0</v>
      </c>
      <c r="E1070" s="217">
        <f t="shared" si="69"/>
        <v>0</v>
      </c>
      <c r="F1070" s="284"/>
      <c r="G1070" s="289"/>
      <c r="H1070" s="304"/>
      <c r="I1070" s="290"/>
      <c r="J1070" s="304"/>
      <c r="K1070" s="305"/>
      <c r="L1070" s="50"/>
      <c r="M1070" s="63"/>
    </row>
    <row r="1071" spans="1:13">
      <c r="A1071" s="44">
        <f t="shared" ca="1" si="68"/>
        <v>0</v>
      </c>
      <c r="B1071" s="44" t="b" cm="1">
        <f t="array" ref="B1071">AND(分科號=E1071,D1071&gt;=分起日,D1071&lt;=分訖日,IF(分專案="全部",TRUE,J1071=分專案))</f>
        <v>0</v>
      </c>
      <c r="C1071" s="45">
        <f t="shared" si="66"/>
        <v>0</v>
      </c>
      <c r="D1071" s="44">
        <f t="shared" si="67"/>
        <v>0</v>
      </c>
      <c r="E1071" s="217">
        <f t="shared" si="69"/>
        <v>0</v>
      </c>
      <c r="F1071" s="284"/>
      <c r="G1071" s="289"/>
      <c r="H1071" s="304"/>
      <c r="I1071" s="290"/>
      <c r="J1071" s="304"/>
      <c r="K1071" s="305"/>
      <c r="L1071" s="50"/>
      <c r="M1071" s="63"/>
    </row>
    <row r="1072" spans="1:13">
      <c r="A1072" s="44">
        <f t="shared" ca="1" si="68"/>
        <v>0</v>
      </c>
      <c r="B1072" s="44" t="b" cm="1">
        <f t="array" ref="B1072">AND(分科號=E1072,D1072&gt;=分起日,D1072&lt;=分訖日,IF(分專案="全部",TRUE,J1072=分專案))</f>
        <v>0</v>
      </c>
      <c r="C1072" s="45">
        <f t="shared" si="66"/>
        <v>0</v>
      </c>
      <c r="D1072" s="44">
        <f t="shared" si="67"/>
        <v>0</v>
      </c>
      <c r="E1072" s="217">
        <f t="shared" si="69"/>
        <v>0</v>
      </c>
      <c r="F1072" s="284"/>
      <c r="G1072" s="289"/>
      <c r="H1072" s="304"/>
      <c r="I1072" s="290"/>
      <c r="J1072" s="304"/>
      <c r="K1072" s="305"/>
      <c r="L1072" s="50"/>
      <c r="M1072" s="63"/>
    </row>
    <row r="1073" spans="1:13">
      <c r="A1073" s="44">
        <f t="shared" ca="1" si="68"/>
        <v>0</v>
      </c>
      <c r="B1073" s="44" t="b" cm="1">
        <f t="array" ref="B1073">AND(分科號=E1073,D1073&gt;=分起日,D1073&lt;=分訖日,IF(分專案="全部",TRUE,J1073=分專案))</f>
        <v>0</v>
      </c>
      <c r="C1073" s="45">
        <f t="shared" si="66"/>
        <v>0</v>
      </c>
      <c r="D1073" s="44">
        <f t="shared" si="67"/>
        <v>0</v>
      </c>
      <c r="E1073" s="217">
        <f t="shared" si="69"/>
        <v>0</v>
      </c>
      <c r="F1073" s="284"/>
      <c r="G1073" s="289"/>
      <c r="H1073" s="304"/>
      <c r="I1073" s="290"/>
      <c r="J1073" s="304"/>
      <c r="K1073" s="305"/>
      <c r="L1073" s="50"/>
      <c r="M1073" s="63"/>
    </row>
    <row r="1074" spans="1:13">
      <c r="A1074" s="44">
        <f t="shared" ca="1" si="68"/>
        <v>0</v>
      </c>
      <c r="B1074" s="44" t="b" cm="1">
        <f t="array" ref="B1074">AND(分科號=E1074,D1074&gt;=分起日,D1074&lt;=分訖日,IF(分專案="全部",TRUE,J1074=分專案))</f>
        <v>0</v>
      </c>
      <c r="C1074" s="45">
        <f t="shared" si="66"/>
        <v>0</v>
      </c>
      <c r="D1074" s="44">
        <f t="shared" si="67"/>
        <v>0</v>
      </c>
      <c r="E1074" s="217">
        <f t="shared" si="69"/>
        <v>0</v>
      </c>
      <c r="F1074" s="284"/>
      <c r="G1074" s="289"/>
      <c r="H1074" s="304"/>
      <c r="I1074" s="290"/>
      <c r="J1074" s="304"/>
      <c r="K1074" s="305"/>
      <c r="L1074" s="50"/>
      <c r="M1074" s="63"/>
    </row>
    <row r="1075" spans="1:13">
      <c r="A1075" s="44">
        <f t="shared" ca="1" si="68"/>
        <v>0</v>
      </c>
      <c r="B1075" s="44" t="b" cm="1">
        <f t="array" ref="B1075">AND(分科號=E1075,D1075&gt;=分起日,D1075&lt;=分訖日,IF(分專案="全部",TRUE,J1075=分專案))</f>
        <v>0</v>
      </c>
      <c r="C1075" s="45">
        <f t="shared" si="66"/>
        <v>0</v>
      </c>
      <c r="D1075" s="44">
        <f t="shared" si="67"/>
        <v>0</v>
      </c>
      <c r="E1075" s="217">
        <f t="shared" si="69"/>
        <v>0</v>
      </c>
      <c r="F1075" s="284"/>
      <c r="G1075" s="289"/>
      <c r="H1075" s="304"/>
      <c r="I1075" s="290"/>
      <c r="J1075" s="304"/>
      <c r="K1075" s="305"/>
      <c r="L1075" s="50"/>
      <c r="M1075" s="63"/>
    </row>
    <row r="1076" spans="1:13">
      <c r="A1076" s="44">
        <f t="shared" ca="1" si="68"/>
        <v>0</v>
      </c>
      <c r="B1076" s="44" t="b" cm="1">
        <f t="array" ref="B1076">AND(分科號=E1076,D1076&gt;=分起日,D1076&lt;=分訖日,IF(分專案="全部",TRUE,J1076=分專案))</f>
        <v>0</v>
      </c>
      <c r="C1076" s="45">
        <f t="shared" si="66"/>
        <v>0</v>
      </c>
      <c r="D1076" s="44">
        <f t="shared" si="67"/>
        <v>0</v>
      </c>
      <c r="E1076" s="217">
        <f t="shared" si="69"/>
        <v>0</v>
      </c>
      <c r="F1076" s="284"/>
      <c r="G1076" s="289"/>
      <c r="H1076" s="304"/>
      <c r="I1076" s="290"/>
      <c r="J1076" s="304"/>
      <c r="K1076" s="305"/>
      <c r="L1076" s="50"/>
      <c r="M1076" s="63"/>
    </row>
    <row r="1077" spans="1:13">
      <c r="A1077" s="44">
        <f t="shared" ca="1" si="68"/>
        <v>0</v>
      </c>
      <c r="B1077" s="44" t="b" cm="1">
        <f t="array" ref="B1077">AND(分科號=E1077,D1077&gt;=分起日,D1077&lt;=分訖日,IF(分專案="全部",TRUE,J1077=分專案))</f>
        <v>0</v>
      </c>
      <c r="C1077" s="45">
        <f t="shared" si="66"/>
        <v>0</v>
      </c>
      <c r="D1077" s="44">
        <f t="shared" si="67"/>
        <v>0</v>
      </c>
      <c r="E1077" s="217">
        <f t="shared" si="69"/>
        <v>0</v>
      </c>
      <c r="F1077" s="284"/>
      <c r="G1077" s="289"/>
      <c r="H1077" s="304"/>
      <c r="I1077" s="290"/>
      <c r="J1077" s="304"/>
      <c r="K1077" s="305"/>
      <c r="L1077" s="50"/>
      <c r="M1077" s="63"/>
    </row>
    <row r="1078" spans="1:13">
      <c r="A1078" s="44">
        <f t="shared" ca="1" si="68"/>
        <v>0</v>
      </c>
      <c r="B1078" s="44" t="b" cm="1">
        <f t="array" ref="B1078">AND(分科號=E1078,D1078&gt;=分起日,D1078&lt;=分訖日,IF(分專案="全部",TRUE,J1078=分專案))</f>
        <v>0</v>
      </c>
      <c r="C1078" s="45">
        <f t="shared" si="66"/>
        <v>0</v>
      </c>
      <c r="D1078" s="44">
        <f t="shared" si="67"/>
        <v>0</v>
      </c>
      <c r="E1078" s="217">
        <f t="shared" si="69"/>
        <v>0</v>
      </c>
      <c r="F1078" s="284"/>
      <c r="G1078" s="289"/>
      <c r="H1078" s="304"/>
      <c r="I1078" s="290"/>
      <c r="J1078" s="304"/>
      <c r="K1078" s="305"/>
      <c r="L1078" s="50"/>
      <c r="M1078" s="63"/>
    </row>
    <row r="1079" spans="1:13">
      <c r="A1079" s="44">
        <f t="shared" ca="1" si="68"/>
        <v>0</v>
      </c>
      <c r="B1079" s="44" t="b" cm="1">
        <f t="array" ref="B1079">AND(分科號=E1079,D1079&gt;=分起日,D1079&lt;=分訖日,IF(分專案="全部",TRUE,J1079=分專案))</f>
        <v>0</v>
      </c>
      <c r="C1079" s="45">
        <f t="shared" si="66"/>
        <v>0</v>
      </c>
      <c r="D1079" s="44">
        <f t="shared" si="67"/>
        <v>0</v>
      </c>
      <c r="E1079" s="217">
        <f t="shared" si="69"/>
        <v>0</v>
      </c>
      <c r="F1079" s="284"/>
      <c r="G1079" s="289"/>
      <c r="H1079" s="304"/>
      <c r="I1079" s="290"/>
      <c r="J1079" s="304"/>
      <c r="K1079" s="305"/>
      <c r="L1079" s="50"/>
      <c r="M1079" s="63"/>
    </row>
    <row r="1080" spans="1:13">
      <c r="A1080" s="44">
        <f t="shared" ca="1" si="68"/>
        <v>0</v>
      </c>
      <c r="B1080" s="44" t="b" cm="1">
        <f t="array" ref="B1080">AND(分科號=E1080,D1080&gt;=分起日,D1080&lt;=分訖日,IF(分專案="全部",TRUE,J1080=分專案))</f>
        <v>0</v>
      </c>
      <c r="C1080" s="45">
        <f t="shared" si="66"/>
        <v>0</v>
      </c>
      <c r="D1080" s="44">
        <f t="shared" si="67"/>
        <v>0</v>
      </c>
      <c r="E1080" s="217">
        <f t="shared" si="69"/>
        <v>0</v>
      </c>
      <c r="F1080" s="284"/>
      <c r="G1080" s="289"/>
      <c r="H1080" s="304"/>
      <c r="I1080" s="290"/>
      <c r="J1080" s="304"/>
      <c r="K1080" s="305"/>
      <c r="L1080" s="50"/>
      <c r="M1080" s="63"/>
    </row>
    <row r="1081" spans="1:13">
      <c r="A1081" s="44">
        <f t="shared" ca="1" si="68"/>
        <v>0</v>
      </c>
      <c r="B1081" s="44" t="b" cm="1">
        <f t="array" ref="B1081">AND(分科號=E1081,D1081&gt;=分起日,D1081&lt;=分訖日,IF(分專案="全部",TRUE,J1081=分專案))</f>
        <v>0</v>
      </c>
      <c r="C1081" s="45">
        <f t="shared" si="66"/>
        <v>0</v>
      </c>
      <c r="D1081" s="44">
        <f t="shared" si="67"/>
        <v>0</v>
      </c>
      <c r="E1081" s="217">
        <f t="shared" si="69"/>
        <v>0</v>
      </c>
      <c r="F1081" s="284"/>
      <c r="G1081" s="289"/>
      <c r="H1081" s="304"/>
      <c r="I1081" s="290"/>
      <c r="J1081" s="304"/>
      <c r="K1081" s="305"/>
      <c r="L1081" s="50"/>
      <c r="M1081" s="63"/>
    </row>
    <row r="1082" spans="1:13">
      <c r="A1082" s="44">
        <f t="shared" ca="1" si="68"/>
        <v>0</v>
      </c>
      <c r="B1082" s="44" t="b" cm="1">
        <f t="array" ref="B1082">AND(分科號=E1082,D1082&gt;=分起日,D1082&lt;=分訖日,IF(分專案="全部",TRUE,J1082=分專案))</f>
        <v>0</v>
      </c>
      <c r="C1082" s="45">
        <f t="shared" si="66"/>
        <v>0</v>
      </c>
      <c r="D1082" s="44">
        <f t="shared" si="67"/>
        <v>0</v>
      </c>
      <c r="E1082" s="217">
        <f t="shared" si="69"/>
        <v>0</v>
      </c>
      <c r="F1082" s="284"/>
      <c r="G1082" s="289"/>
      <c r="H1082" s="304"/>
      <c r="I1082" s="290"/>
      <c r="J1082" s="304"/>
      <c r="K1082" s="305"/>
      <c r="L1082" s="50"/>
      <c r="M1082" s="63"/>
    </row>
    <row r="1083" spans="1:13">
      <c r="A1083" s="44">
        <f t="shared" ca="1" si="68"/>
        <v>0</v>
      </c>
      <c r="B1083" s="44" t="b" cm="1">
        <f t="array" ref="B1083">AND(分科號=E1083,D1083&gt;=分起日,D1083&lt;=分訖日,IF(分專案="全部",TRUE,J1083=分專案))</f>
        <v>0</v>
      </c>
      <c r="C1083" s="45">
        <f t="shared" si="66"/>
        <v>0</v>
      </c>
      <c r="D1083" s="44">
        <f t="shared" si="67"/>
        <v>0</v>
      </c>
      <c r="E1083" s="217">
        <f t="shared" si="69"/>
        <v>0</v>
      </c>
      <c r="F1083" s="284"/>
      <c r="G1083" s="289"/>
      <c r="H1083" s="304"/>
      <c r="I1083" s="290"/>
      <c r="J1083" s="304"/>
      <c r="K1083" s="305"/>
      <c r="L1083" s="50"/>
      <c r="M1083" s="63"/>
    </row>
    <row r="1084" spans="1:13">
      <c r="A1084" s="44">
        <f t="shared" ca="1" si="68"/>
        <v>0</v>
      </c>
      <c r="B1084" s="44" t="b" cm="1">
        <f t="array" ref="B1084">AND(分科號=E1084,D1084&gt;=分起日,D1084&lt;=分訖日,IF(分專案="全部",TRUE,J1084=分專案))</f>
        <v>0</v>
      </c>
      <c r="C1084" s="45">
        <f t="shared" si="66"/>
        <v>0</v>
      </c>
      <c r="D1084" s="44">
        <f t="shared" si="67"/>
        <v>0</v>
      </c>
      <c r="E1084" s="217">
        <f t="shared" si="69"/>
        <v>0</v>
      </c>
      <c r="F1084" s="284"/>
      <c r="G1084" s="289"/>
      <c r="H1084" s="304"/>
      <c r="I1084" s="290"/>
      <c r="J1084" s="304"/>
      <c r="K1084" s="305"/>
      <c r="L1084" s="50"/>
      <c r="M1084" s="63"/>
    </row>
    <row r="1085" spans="1:13">
      <c r="A1085" s="44">
        <f t="shared" ca="1" si="68"/>
        <v>0</v>
      </c>
      <c r="B1085" s="44" t="b" cm="1">
        <f t="array" ref="B1085">AND(分科號=E1085,D1085&gt;=分起日,D1085&lt;=分訖日,IF(分專案="全部",TRUE,J1085=分專案))</f>
        <v>0</v>
      </c>
      <c r="C1085" s="45">
        <f t="shared" si="66"/>
        <v>0</v>
      </c>
      <c r="D1085" s="44">
        <f t="shared" si="67"/>
        <v>0</v>
      </c>
      <c r="E1085" s="217">
        <f t="shared" si="69"/>
        <v>0</v>
      </c>
      <c r="F1085" s="284"/>
      <c r="G1085" s="289"/>
      <c r="H1085" s="304"/>
      <c r="I1085" s="290"/>
      <c r="J1085" s="304"/>
      <c r="K1085" s="305"/>
      <c r="L1085" s="50"/>
      <c r="M1085" s="63"/>
    </row>
    <row r="1086" spans="1:13">
      <c r="A1086" s="44">
        <f t="shared" ca="1" si="68"/>
        <v>0</v>
      </c>
      <c r="B1086" s="44" t="b" cm="1">
        <f t="array" ref="B1086">AND(分科號=E1086,D1086&gt;=分起日,D1086&lt;=分訖日,IF(分專案="全部",TRUE,J1086=分專案))</f>
        <v>0</v>
      </c>
      <c r="C1086" s="45">
        <f t="shared" si="66"/>
        <v>0</v>
      </c>
      <c r="D1086" s="44">
        <f t="shared" si="67"/>
        <v>0</v>
      </c>
      <c r="E1086" s="217">
        <f t="shared" si="69"/>
        <v>0</v>
      </c>
      <c r="F1086" s="284"/>
      <c r="G1086" s="289"/>
      <c r="H1086" s="304"/>
      <c r="I1086" s="290"/>
      <c r="J1086" s="304"/>
      <c r="K1086" s="305"/>
      <c r="L1086" s="50"/>
      <c r="M1086" s="63"/>
    </row>
    <row r="1087" spans="1:13">
      <c r="A1087" s="44">
        <f t="shared" ca="1" si="68"/>
        <v>0</v>
      </c>
      <c r="B1087" s="44" t="b" cm="1">
        <f t="array" ref="B1087">AND(分科號=E1087,D1087&gt;=分起日,D1087&lt;=分訖日,IF(分專案="全部",TRUE,J1087=分專案))</f>
        <v>0</v>
      </c>
      <c r="C1087" s="45">
        <f t="shared" si="66"/>
        <v>0</v>
      </c>
      <c r="D1087" s="44">
        <f t="shared" si="67"/>
        <v>0</v>
      </c>
      <c r="E1087" s="217">
        <f t="shared" si="69"/>
        <v>0</v>
      </c>
      <c r="F1087" s="284"/>
      <c r="G1087" s="289"/>
      <c r="H1087" s="304"/>
      <c r="I1087" s="290"/>
      <c r="J1087" s="304"/>
      <c r="K1087" s="305"/>
      <c r="L1087" s="50"/>
      <c r="M1087" s="63"/>
    </row>
    <row r="1088" spans="1:13">
      <c r="A1088" s="44">
        <f t="shared" ca="1" si="68"/>
        <v>0</v>
      </c>
      <c r="B1088" s="44" t="b" cm="1">
        <f t="array" ref="B1088">AND(分科號=E1088,D1088&gt;=分起日,D1088&lt;=分訖日,IF(分專案="全部",TRUE,J1088=分專案))</f>
        <v>0</v>
      </c>
      <c r="C1088" s="45">
        <f t="shared" si="66"/>
        <v>0</v>
      </c>
      <c r="D1088" s="44">
        <f t="shared" si="67"/>
        <v>0</v>
      </c>
      <c r="E1088" s="217">
        <f t="shared" si="69"/>
        <v>0</v>
      </c>
      <c r="F1088" s="284"/>
      <c r="G1088" s="289"/>
      <c r="H1088" s="304"/>
      <c r="I1088" s="290"/>
      <c r="J1088" s="304"/>
      <c r="K1088" s="305"/>
      <c r="L1088" s="50"/>
      <c r="M1088" s="63"/>
    </row>
    <row r="1089" spans="1:13">
      <c r="A1089" s="44">
        <f t="shared" ca="1" si="68"/>
        <v>0</v>
      </c>
      <c r="B1089" s="44" t="b" cm="1">
        <f t="array" ref="B1089">AND(分科號=E1089,D1089&gt;=分起日,D1089&lt;=分訖日,IF(分專案="全部",TRUE,J1089=分專案))</f>
        <v>0</v>
      </c>
      <c r="C1089" s="45">
        <f t="shared" si="66"/>
        <v>0</v>
      </c>
      <c r="D1089" s="44">
        <f t="shared" si="67"/>
        <v>0</v>
      </c>
      <c r="E1089" s="217">
        <f t="shared" si="69"/>
        <v>0</v>
      </c>
      <c r="F1089" s="284"/>
      <c r="G1089" s="289"/>
      <c r="H1089" s="304"/>
      <c r="I1089" s="290"/>
      <c r="J1089" s="304"/>
      <c r="K1089" s="305"/>
      <c r="L1089" s="50"/>
      <c r="M1089" s="63"/>
    </row>
    <row r="1090" spans="1:13">
      <c r="A1090" s="44">
        <f t="shared" ca="1" si="68"/>
        <v>0</v>
      </c>
      <c r="B1090" s="44" t="b" cm="1">
        <f t="array" ref="B1090">AND(分科號=E1090,D1090&gt;=分起日,D1090&lt;=分訖日,IF(分專案="全部",TRUE,J1090=分專案))</f>
        <v>0</v>
      </c>
      <c r="C1090" s="45">
        <f t="shared" si="66"/>
        <v>0</v>
      </c>
      <c r="D1090" s="44">
        <f t="shared" si="67"/>
        <v>0</v>
      </c>
      <c r="E1090" s="217">
        <f t="shared" si="69"/>
        <v>0</v>
      </c>
      <c r="F1090" s="284"/>
      <c r="G1090" s="289"/>
      <c r="H1090" s="304"/>
      <c r="I1090" s="290"/>
      <c r="J1090" s="304"/>
      <c r="K1090" s="305"/>
      <c r="L1090" s="50"/>
      <c r="M1090" s="63"/>
    </row>
    <row r="1091" spans="1:13">
      <c r="A1091" s="44">
        <f t="shared" ca="1" si="68"/>
        <v>0</v>
      </c>
      <c r="B1091" s="44" t="b" cm="1">
        <f t="array" ref="B1091">AND(分科號=E1091,D1091&gt;=分起日,D1091&lt;=分訖日,IF(分專案="全部",TRUE,J1091=分專案))</f>
        <v>0</v>
      </c>
      <c r="C1091" s="45">
        <f t="shared" si="66"/>
        <v>0</v>
      </c>
      <c r="D1091" s="44">
        <f t="shared" si="67"/>
        <v>0</v>
      </c>
      <c r="E1091" s="217">
        <f t="shared" si="69"/>
        <v>0</v>
      </c>
      <c r="F1091" s="284"/>
      <c r="G1091" s="289"/>
      <c r="H1091" s="304"/>
      <c r="I1091" s="290"/>
      <c r="J1091" s="304"/>
      <c r="K1091" s="305"/>
      <c r="L1091" s="50"/>
      <c r="M1091" s="63"/>
    </row>
    <row r="1092" spans="1:13">
      <c r="A1092" s="44">
        <f t="shared" ca="1" si="68"/>
        <v>0</v>
      </c>
      <c r="B1092" s="44" t="b" cm="1">
        <f t="array" ref="B1092">AND(分科號=E1092,D1092&gt;=分起日,D1092&lt;=分訖日,IF(分專案="全部",TRUE,J1092=分專案))</f>
        <v>0</v>
      </c>
      <c r="C1092" s="45">
        <f t="shared" si="66"/>
        <v>0</v>
      </c>
      <c r="D1092" s="44">
        <f t="shared" si="67"/>
        <v>0</v>
      </c>
      <c r="E1092" s="217">
        <f t="shared" si="69"/>
        <v>0</v>
      </c>
      <c r="F1092" s="284"/>
      <c r="G1092" s="289"/>
      <c r="H1092" s="304"/>
      <c r="I1092" s="290"/>
      <c r="J1092" s="304"/>
      <c r="K1092" s="305"/>
      <c r="L1092" s="50"/>
      <c r="M1092" s="63"/>
    </row>
    <row r="1093" spans="1:13">
      <c r="A1093" s="44">
        <f t="shared" ca="1" si="68"/>
        <v>0</v>
      </c>
      <c r="B1093" s="44" t="b" cm="1">
        <f t="array" ref="B1093">AND(分科號=E1093,D1093&gt;=分起日,D1093&lt;=分訖日,IF(分專案="全部",TRUE,J1093=分專案))</f>
        <v>0</v>
      </c>
      <c r="C1093" s="45">
        <f t="shared" si="66"/>
        <v>0</v>
      </c>
      <c r="D1093" s="44">
        <f t="shared" si="67"/>
        <v>0</v>
      </c>
      <c r="E1093" s="217">
        <f t="shared" si="69"/>
        <v>0</v>
      </c>
      <c r="F1093" s="284"/>
      <c r="G1093" s="289"/>
      <c r="H1093" s="304"/>
      <c r="I1093" s="290"/>
      <c r="J1093" s="304"/>
      <c r="K1093" s="305"/>
      <c r="L1093" s="50"/>
      <c r="M1093" s="63"/>
    </row>
    <row r="1094" spans="1:13">
      <c r="A1094" s="44">
        <f t="shared" ca="1" si="68"/>
        <v>0</v>
      </c>
      <c r="B1094" s="44" t="b" cm="1">
        <f t="array" ref="B1094">AND(分科號=E1094,D1094&gt;=分起日,D1094&lt;=分訖日,IF(分專案="全部",TRUE,J1094=分專案))</f>
        <v>0</v>
      </c>
      <c r="C1094" s="45">
        <f t="shared" si="66"/>
        <v>0</v>
      </c>
      <c r="D1094" s="44">
        <f t="shared" si="67"/>
        <v>0</v>
      </c>
      <c r="E1094" s="217">
        <f t="shared" si="69"/>
        <v>0</v>
      </c>
      <c r="F1094" s="284"/>
      <c r="G1094" s="289"/>
      <c r="H1094" s="304"/>
      <c r="I1094" s="290"/>
      <c r="J1094" s="304"/>
      <c r="K1094" s="305"/>
      <c r="L1094" s="50"/>
      <c r="M1094" s="63"/>
    </row>
    <row r="1095" spans="1:13">
      <c r="A1095" s="44">
        <f t="shared" ca="1" si="68"/>
        <v>0</v>
      </c>
      <c r="B1095" s="44" t="b" cm="1">
        <f t="array" ref="B1095">AND(分科號=E1095,D1095&gt;=分起日,D1095&lt;=分訖日,IF(分專案="全部",TRUE,J1095=分專案))</f>
        <v>0</v>
      </c>
      <c r="C1095" s="45">
        <f t="shared" ref="C1095:C1158" si="70">IF(F1095&lt;&gt;"",F1095,IF(E1095&lt;&gt;0,INDEX(C:C,ROW()-1),0))</f>
        <v>0</v>
      </c>
      <c r="D1095" s="44">
        <f t="shared" ref="D1095:D1158" si="71">IF(G1095&lt;&gt;"",G1095,IF(E1095&lt;&gt;0,INDEX(D:D,ROW()-1),0))</f>
        <v>0</v>
      </c>
      <c r="E1095" s="217">
        <f t="shared" si="69"/>
        <v>0</v>
      </c>
      <c r="F1095" s="284"/>
      <c r="G1095" s="289"/>
      <c r="H1095" s="304"/>
      <c r="I1095" s="290"/>
      <c r="J1095" s="304"/>
      <c r="K1095" s="305"/>
      <c r="L1095" s="50"/>
      <c r="M1095" s="63"/>
    </row>
    <row r="1096" spans="1:13">
      <c r="A1096" s="44">
        <f t="shared" ca="1" si="68"/>
        <v>0</v>
      </c>
      <c r="B1096" s="44" t="b" cm="1">
        <f t="array" ref="B1096">AND(分科號=E1096,D1096&gt;=分起日,D1096&lt;=分訖日,IF(分專案="全部",TRUE,J1096=分專案))</f>
        <v>0</v>
      </c>
      <c r="C1096" s="45">
        <f t="shared" si="70"/>
        <v>0</v>
      </c>
      <c r="D1096" s="44">
        <f t="shared" si="71"/>
        <v>0</v>
      </c>
      <c r="E1096" s="217">
        <f t="shared" si="69"/>
        <v>0</v>
      </c>
      <c r="F1096" s="284"/>
      <c r="G1096" s="289"/>
      <c r="H1096" s="304"/>
      <c r="I1096" s="290"/>
      <c r="J1096" s="304"/>
      <c r="K1096" s="305"/>
      <c r="L1096" s="50"/>
      <c r="M1096" s="63"/>
    </row>
    <row r="1097" spans="1:13">
      <c r="A1097" s="44">
        <f t="shared" ref="A1097:A1160" ca="1" si="72">IF(B1097,COUNTIF(OFFSET(B1097,ROW()*-1+6,,ROW()-5),TRUE),0)</f>
        <v>0</v>
      </c>
      <c r="B1097" s="44" t="b" cm="1">
        <f t="array" ref="B1097">AND(分科號=E1097,D1097&gt;=分起日,D1097&lt;=分訖日,IF(分專案="全部",TRUE,J1097=分專案))</f>
        <v>0</v>
      </c>
      <c r="C1097" s="45">
        <f t="shared" si="70"/>
        <v>0</v>
      </c>
      <c r="D1097" s="44">
        <f t="shared" si="71"/>
        <v>0</v>
      </c>
      <c r="E1097" s="217">
        <f t="shared" si="69"/>
        <v>0</v>
      </c>
      <c r="F1097" s="284"/>
      <c r="G1097" s="289"/>
      <c r="H1097" s="304"/>
      <c r="I1097" s="290"/>
      <c r="J1097" s="304"/>
      <c r="K1097" s="305"/>
      <c r="L1097" s="50"/>
      <c r="M1097" s="63"/>
    </row>
    <row r="1098" spans="1:13">
      <c r="A1098" s="44">
        <f t="shared" ca="1" si="72"/>
        <v>0</v>
      </c>
      <c r="B1098" s="44" t="b" cm="1">
        <f t="array" ref="B1098">AND(分科號=E1098,D1098&gt;=分起日,D1098&lt;=分訖日,IF(分專案="全部",TRUE,J1098=分專案))</f>
        <v>0</v>
      </c>
      <c r="C1098" s="45">
        <f t="shared" si="70"/>
        <v>0</v>
      </c>
      <c r="D1098" s="44">
        <f t="shared" si="71"/>
        <v>0</v>
      </c>
      <c r="E1098" s="217">
        <f t="shared" ref="E1098:E1161" si="73">IF(I1098&lt;&gt;"",VALUE(TRIM(LEFT(I1098,6))),0)</f>
        <v>0</v>
      </c>
      <c r="F1098" s="284"/>
      <c r="G1098" s="289"/>
      <c r="H1098" s="304"/>
      <c r="I1098" s="290"/>
      <c r="J1098" s="304"/>
      <c r="K1098" s="305"/>
      <c r="L1098" s="50"/>
      <c r="M1098" s="63"/>
    </row>
    <row r="1099" spans="1:13">
      <c r="A1099" s="44">
        <f t="shared" ca="1" si="72"/>
        <v>0</v>
      </c>
      <c r="B1099" s="44" t="b" cm="1">
        <f t="array" ref="B1099">AND(分科號=E1099,D1099&gt;=分起日,D1099&lt;=分訖日,IF(分專案="全部",TRUE,J1099=分專案))</f>
        <v>0</v>
      </c>
      <c r="C1099" s="45">
        <f t="shared" si="70"/>
        <v>0</v>
      </c>
      <c r="D1099" s="44">
        <f t="shared" si="71"/>
        <v>0</v>
      </c>
      <c r="E1099" s="217">
        <f t="shared" si="73"/>
        <v>0</v>
      </c>
      <c r="F1099" s="284"/>
      <c r="G1099" s="289"/>
      <c r="H1099" s="304"/>
      <c r="I1099" s="290"/>
      <c r="J1099" s="304"/>
      <c r="K1099" s="305"/>
      <c r="L1099" s="50"/>
      <c r="M1099" s="63"/>
    </row>
    <row r="1100" spans="1:13">
      <c r="A1100" s="44">
        <f t="shared" ca="1" si="72"/>
        <v>0</v>
      </c>
      <c r="B1100" s="44" t="b" cm="1">
        <f t="array" ref="B1100">AND(分科號=E1100,D1100&gt;=分起日,D1100&lt;=分訖日,IF(分專案="全部",TRUE,J1100=分專案))</f>
        <v>0</v>
      </c>
      <c r="C1100" s="45">
        <f t="shared" si="70"/>
        <v>0</v>
      </c>
      <c r="D1100" s="44">
        <f t="shared" si="71"/>
        <v>0</v>
      </c>
      <c r="E1100" s="217">
        <f t="shared" si="73"/>
        <v>0</v>
      </c>
      <c r="F1100" s="284"/>
      <c r="G1100" s="289"/>
      <c r="H1100" s="304"/>
      <c r="I1100" s="290"/>
      <c r="J1100" s="304"/>
      <c r="K1100" s="305"/>
      <c r="L1100" s="50"/>
      <c r="M1100" s="63"/>
    </row>
    <row r="1101" spans="1:13">
      <c r="A1101" s="44">
        <f t="shared" ca="1" si="72"/>
        <v>0</v>
      </c>
      <c r="B1101" s="44" t="b" cm="1">
        <f t="array" ref="B1101">AND(分科號=E1101,D1101&gt;=分起日,D1101&lt;=分訖日,IF(分專案="全部",TRUE,J1101=分專案))</f>
        <v>0</v>
      </c>
      <c r="C1101" s="45">
        <f t="shared" si="70"/>
        <v>0</v>
      </c>
      <c r="D1101" s="44">
        <f t="shared" si="71"/>
        <v>0</v>
      </c>
      <c r="E1101" s="217">
        <f t="shared" si="73"/>
        <v>0</v>
      </c>
      <c r="F1101" s="284"/>
      <c r="G1101" s="289"/>
      <c r="H1101" s="304"/>
      <c r="I1101" s="290"/>
      <c r="J1101" s="304"/>
      <c r="K1101" s="305"/>
      <c r="L1101" s="50"/>
      <c r="M1101" s="63"/>
    </row>
    <row r="1102" spans="1:13">
      <c r="A1102" s="44">
        <f t="shared" ca="1" si="72"/>
        <v>0</v>
      </c>
      <c r="B1102" s="44" t="b" cm="1">
        <f t="array" ref="B1102">AND(分科號=E1102,D1102&gt;=分起日,D1102&lt;=分訖日,IF(分專案="全部",TRUE,J1102=分專案))</f>
        <v>0</v>
      </c>
      <c r="C1102" s="45">
        <f t="shared" si="70"/>
        <v>0</v>
      </c>
      <c r="D1102" s="44">
        <f t="shared" si="71"/>
        <v>0</v>
      </c>
      <c r="E1102" s="217">
        <f t="shared" si="73"/>
        <v>0</v>
      </c>
      <c r="F1102" s="284"/>
      <c r="G1102" s="289"/>
      <c r="H1102" s="304"/>
      <c r="I1102" s="290"/>
      <c r="J1102" s="304"/>
      <c r="K1102" s="305"/>
      <c r="L1102" s="50"/>
      <c r="M1102" s="63"/>
    </row>
    <row r="1103" spans="1:13">
      <c r="A1103" s="44">
        <f t="shared" ca="1" si="72"/>
        <v>0</v>
      </c>
      <c r="B1103" s="44" t="b" cm="1">
        <f t="array" ref="B1103">AND(分科號=E1103,D1103&gt;=分起日,D1103&lt;=分訖日,IF(分專案="全部",TRUE,J1103=分專案))</f>
        <v>0</v>
      </c>
      <c r="C1103" s="45">
        <f t="shared" si="70"/>
        <v>0</v>
      </c>
      <c r="D1103" s="44">
        <f t="shared" si="71"/>
        <v>0</v>
      </c>
      <c r="E1103" s="217">
        <f t="shared" si="73"/>
        <v>0</v>
      </c>
      <c r="F1103" s="284"/>
      <c r="G1103" s="289"/>
      <c r="H1103" s="304"/>
      <c r="I1103" s="290"/>
      <c r="J1103" s="304"/>
      <c r="K1103" s="305"/>
      <c r="L1103" s="50"/>
      <c r="M1103" s="63"/>
    </row>
    <row r="1104" spans="1:13">
      <c r="A1104" s="44">
        <f t="shared" ca="1" si="72"/>
        <v>0</v>
      </c>
      <c r="B1104" s="44" t="b" cm="1">
        <f t="array" ref="B1104">AND(分科號=E1104,D1104&gt;=分起日,D1104&lt;=分訖日,IF(分專案="全部",TRUE,J1104=分專案))</f>
        <v>0</v>
      </c>
      <c r="C1104" s="45">
        <f t="shared" si="70"/>
        <v>0</v>
      </c>
      <c r="D1104" s="44">
        <f t="shared" si="71"/>
        <v>0</v>
      </c>
      <c r="E1104" s="217">
        <f t="shared" si="73"/>
        <v>0</v>
      </c>
      <c r="F1104" s="284"/>
      <c r="G1104" s="289"/>
      <c r="H1104" s="304"/>
      <c r="I1104" s="290"/>
      <c r="J1104" s="304"/>
      <c r="K1104" s="305"/>
      <c r="L1104" s="50"/>
      <c r="M1104" s="63"/>
    </row>
    <row r="1105" spans="1:13">
      <c r="A1105" s="44">
        <f t="shared" ca="1" si="72"/>
        <v>0</v>
      </c>
      <c r="B1105" s="44" t="b" cm="1">
        <f t="array" ref="B1105">AND(分科號=E1105,D1105&gt;=分起日,D1105&lt;=分訖日,IF(分專案="全部",TRUE,J1105=分專案))</f>
        <v>0</v>
      </c>
      <c r="C1105" s="45">
        <f t="shared" si="70"/>
        <v>0</v>
      </c>
      <c r="D1105" s="44">
        <f t="shared" si="71"/>
        <v>0</v>
      </c>
      <c r="E1105" s="217">
        <f t="shared" si="73"/>
        <v>0</v>
      </c>
      <c r="F1105" s="284"/>
      <c r="G1105" s="289"/>
      <c r="H1105" s="304"/>
      <c r="I1105" s="290"/>
      <c r="J1105" s="304"/>
      <c r="K1105" s="305"/>
      <c r="L1105" s="50"/>
      <c r="M1105" s="63"/>
    </row>
    <row r="1106" spans="1:13">
      <c r="A1106" s="44">
        <f t="shared" ca="1" si="72"/>
        <v>0</v>
      </c>
      <c r="B1106" s="44" t="b" cm="1">
        <f t="array" ref="B1106">AND(分科號=E1106,D1106&gt;=分起日,D1106&lt;=分訖日,IF(分專案="全部",TRUE,J1106=分專案))</f>
        <v>0</v>
      </c>
      <c r="C1106" s="45">
        <f t="shared" si="70"/>
        <v>0</v>
      </c>
      <c r="D1106" s="44">
        <f t="shared" si="71"/>
        <v>0</v>
      </c>
      <c r="E1106" s="217">
        <f t="shared" si="73"/>
        <v>0</v>
      </c>
      <c r="F1106" s="284"/>
      <c r="G1106" s="289"/>
      <c r="H1106" s="304"/>
      <c r="I1106" s="290"/>
      <c r="J1106" s="304"/>
      <c r="K1106" s="305"/>
      <c r="L1106" s="50"/>
      <c r="M1106" s="63"/>
    </row>
    <row r="1107" spans="1:13">
      <c r="A1107" s="44">
        <f t="shared" ca="1" si="72"/>
        <v>0</v>
      </c>
      <c r="B1107" s="44" t="b" cm="1">
        <f t="array" ref="B1107">AND(分科號=E1107,D1107&gt;=分起日,D1107&lt;=分訖日,IF(分專案="全部",TRUE,J1107=分專案))</f>
        <v>0</v>
      </c>
      <c r="C1107" s="45">
        <f t="shared" si="70"/>
        <v>0</v>
      </c>
      <c r="D1107" s="44">
        <f t="shared" si="71"/>
        <v>0</v>
      </c>
      <c r="E1107" s="217">
        <f t="shared" si="73"/>
        <v>0</v>
      </c>
      <c r="F1107" s="284"/>
      <c r="G1107" s="289"/>
      <c r="H1107" s="304"/>
      <c r="I1107" s="290"/>
      <c r="J1107" s="304"/>
      <c r="K1107" s="305"/>
      <c r="L1107" s="50"/>
      <c r="M1107" s="63"/>
    </row>
    <row r="1108" spans="1:13">
      <c r="A1108" s="44">
        <f t="shared" ca="1" si="72"/>
        <v>0</v>
      </c>
      <c r="B1108" s="44" t="b" cm="1">
        <f t="array" ref="B1108">AND(分科號=E1108,D1108&gt;=分起日,D1108&lt;=分訖日,IF(分專案="全部",TRUE,J1108=分專案))</f>
        <v>0</v>
      </c>
      <c r="C1108" s="45">
        <f t="shared" si="70"/>
        <v>0</v>
      </c>
      <c r="D1108" s="44">
        <f t="shared" si="71"/>
        <v>0</v>
      </c>
      <c r="E1108" s="217">
        <f t="shared" si="73"/>
        <v>0</v>
      </c>
      <c r="F1108" s="284"/>
      <c r="G1108" s="289"/>
      <c r="H1108" s="304"/>
      <c r="I1108" s="290"/>
      <c r="J1108" s="304"/>
      <c r="K1108" s="305"/>
      <c r="L1108" s="50"/>
      <c r="M1108" s="63"/>
    </row>
    <row r="1109" spans="1:13">
      <c r="A1109" s="44">
        <f t="shared" ca="1" si="72"/>
        <v>0</v>
      </c>
      <c r="B1109" s="44" t="b" cm="1">
        <f t="array" ref="B1109">AND(分科號=E1109,D1109&gt;=分起日,D1109&lt;=分訖日,IF(分專案="全部",TRUE,J1109=分專案))</f>
        <v>0</v>
      </c>
      <c r="C1109" s="45">
        <f t="shared" si="70"/>
        <v>0</v>
      </c>
      <c r="D1109" s="44">
        <f t="shared" si="71"/>
        <v>0</v>
      </c>
      <c r="E1109" s="217">
        <f t="shared" si="73"/>
        <v>0</v>
      </c>
      <c r="F1109" s="284"/>
      <c r="G1109" s="289"/>
      <c r="H1109" s="304"/>
      <c r="I1109" s="290"/>
      <c r="J1109" s="304"/>
      <c r="K1109" s="305"/>
      <c r="L1109" s="50"/>
      <c r="M1109" s="63"/>
    </row>
    <row r="1110" spans="1:13">
      <c r="A1110" s="44">
        <f t="shared" ca="1" si="72"/>
        <v>0</v>
      </c>
      <c r="B1110" s="44" t="b" cm="1">
        <f t="array" ref="B1110">AND(分科號=E1110,D1110&gt;=分起日,D1110&lt;=分訖日,IF(分專案="全部",TRUE,J1110=分專案))</f>
        <v>0</v>
      </c>
      <c r="C1110" s="45">
        <f t="shared" si="70"/>
        <v>0</v>
      </c>
      <c r="D1110" s="44">
        <f t="shared" si="71"/>
        <v>0</v>
      </c>
      <c r="E1110" s="217">
        <f t="shared" si="73"/>
        <v>0</v>
      </c>
      <c r="F1110" s="284"/>
      <c r="G1110" s="289"/>
      <c r="H1110" s="304"/>
      <c r="I1110" s="290"/>
      <c r="J1110" s="304"/>
      <c r="K1110" s="305"/>
      <c r="L1110" s="50"/>
      <c r="M1110" s="63"/>
    </row>
    <row r="1111" spans="1:13">
      <c r="A1111" s="44">
        <f t="shared" ca="1" si="72"/>
        <v>0</v>
      </c>
      <c r="B1111" s="44" t="b" cm="1">
        <f t="array" ref="B1111">AND(分科號=E1111,D1111&gt;=分起日,D1111&lt;=分訖日,IF(分專案="全部",TRUE,J1111=分專案))</f>
        <v>0</v>
      </c>
      <c r="C1111" s="45">
        <f t="shared" si="70"/>
        <v>0</v>
      </c>
      <c r="D1111" s="44">
        <f t="shared" si="71"/>
        <v>0</v>
      </c>
      <c r="E1111" s="217">
        <f t="shared" si="73"/>
        <v>0</v>
      </c>
      <c r="F1111" s="284"/>
      <c r="G1111" s="289"/>
      <c r="H1111" s="304"/>
      <c r="I1111" s="290"/>
      <c r="J1111" s="304"/>
      <c r="K1111" s="305"/>
      <c r="L1111" s="50"/>
      <c r="M1111" s="63"/>
    </row>
    <row r="1112" spans="1:13">
      <c r="A1112" s="44">
        <f t="shared" ca="1" si="72"/>
        <v>0</v>
      </c>
      <c r="B1112" s="44" t="b" cm="1">
        <f t="array" ref="B1112">AND(分科號=E1112,D1112&gt;=分起日,D1112&lt;=分訖日,IF(分專案="全部",TRUE,J1112=分專案))</f>
        <v>0</v>
      </c>
      <c r="C1112" s="45">
        <f t="shared" si="70"/>
        <v>0</v>
      </c>
      <c r="D1112" s="44">
        <f t="shared" si="71"/>
        <v>0</v>
      </c>
      <c r="E1112" s="217">
        <f t="shared" si="73"/>
        <v>0</v>
      </c>
      <c r="F1112" s="284"/>
      <c r="G1112" s="289"/>
      <c r="H1112" s="304"/>
      <c r="I1112" s="290"/>
      <c r="J1112" s="304"/>
      <c r="K1112" s="305"/>
      <c r="L1112" s="50"/>
      <c r="M1112" s="63"/>
    </row>
    <row r="1113" spans="1:13">
      <c r="A1113" s="44">
        <f t="shared" ca="1" si="72"/>
        <v>0</v>
      </c>
      <c r="B1113" s="44" t="b" cm="1">
        <f t="array" ref="B1113">AND(分科號=E1113,D1113&gt;=分起日,D1113&lt;=分訖日,IF(分專案="全部",TRUE,J1113=分專案))</f>
        <v>0</v>
      </c>
      <c r="C1113" s="45">
        <f t="shared" si="70"/>
        <v>0</v>
      </c>
      <c r="D1113" s="44">
        <f t="shared" si="71"/>
        <v>0</v>
      </c>
      <c r="E1113" s="217">
        <f t="shared" si="73"/>
        <v>0</v>
      </c>
      <c r="F1113" s="284"/>
      <c r="G1113" s="289"/>
      <c r="H1113" s="304"/>
      <c r="I1113" s="290"/>
      <c r="J1113" s="304"/>
      <c r="K1113" s="305"/>
      <c r="L1113" s="50"/>
      <c r="M1113" s="63"/>
    </row>
    <row r="1114" spans="1:13">
      <c r="A1114" s="44">
        <f t="shared" ca="1" si="72"/>
        <v>0</v>
      </c>
      <c r="B1114" s="44" t="b" cm="1">
        <f t="array" ref="B1114">AND(分科號=E1114,D1114&gt;=分起日,D1114&lt;=分訖日,IF(分專案="全部",TRUE,J1114=分專案))</f>
        <v>0</v>
      </c>
      <c r="C1114" s="45">
        <f t="shared" si="70"/>
        <v>0</v>
      </c>
      <c r="D1114" s="44">
        <f t="shared" si="71"/>
        <v>0</v>
      </c>
      <c r="E1114" s="217">
        <f t="shared" si="73"/>
        <v>0</v>
      </c>
      <c r="F1114" s="284"/>
      <c r="G1114" s="289"/>
      <c r="H1114" s="304"/>
      <c r="I1114" s="290"/>
      <c r="J1114" s="304"/>
      <c r="K1114" s="305"/>
      <c r="L1114" s="50"/>
      <c r="M1114" s="63"/>
    </row>
    <row r="1115" spans="1:13">
      <c r="A1115" s="44">
        <f t="shared" ca="1" si="72"/>
        <v>0</v>
      </c>
      <c r="B1115" s="44" t="b" cm="1">
        <f t="array" ref="B1115">AND(分科號=E1115,D1115&gt;=分起日,D1115&lt;=分訖日,IF(分專案="全部",TRUE,J1115=分專案))</f>
        <v>0</v>
      </c>
      <c r="C1115" s="45">
        <f t="shared" si="70"/>
        <v>0</v>
      </c>
      <c r="D1115" s="44">
        <f t="shared" si="71"/>
        <v>0</v>
      </c>
      <c r="E1115" s="217">
        <f t="shared" si="73"/>
        <v>0</v>
      </c>
      <c r="F1115" s="284"/>
      <c r="G1115" s="289"/>
      <c r="H1115" s="304"/>
      <c r="I1115" s="290"/>
      <c r="J1115" s="304"/>
      <c r="K1115" s="305"/>
      <c r="L1115" s="50"/>
      <c r="M1115" s="63"/>
    </row>
    <row r="1116" spans="1:13">
      <c r="A1116" s="44">
        <f t="shared" ca="1" si="72"/>
        <v>0</v>
      </c>
      <c r="B1116" s="44" t="b" cm="1">
        <f t="array" ref="B1116">AND(分科號=E1116,D1116&gt;=分起日,D1116&lt;=分訖日,IF(分專案="全部",TRUE,J1116=分專案))</f>
        <v>0</v>
      </c>
      <c r="C1116" s="45">
        <f t="shared" si="70"/>
        <v>0</v>
      </c>
      <c r="D1116" s="44">
        <f t="shared" si="71"/>
        <v>0</v>
      </c>
      <c r="E1116" s="217">
        <f t="shared" si="73"/>
        <v>0</v>
      </c>
      <c r="F1116" s="284"/>
      <c r="G1116" s="289"/>
      <c r="H1116" s="304"/>
      <c r="I1116" s="290"/>
      <c r="J1116" s="304"/>
      <c r="K1116" s="305"/>
      <c r="L1116" s="50"/>
      <c r="M1116" s="63"/>
    </row>
    <row r="1117" spans="1:13">
      <c r="A1117" s="44">
        <f t="shared" ca="1" si="72"/>
        <v>0</v>
      </c>
      <c r="B1117" s="44" t="b" cm="1">
        <f t="array" ref="B1117">AND(分科號=E1117,D1117&gt;=分起日,D1117&lt;=分訖日,IF(分專案="全部",TRUE,J1117=分專案))</f>
        <v>0</v>
      </c>
      <c r="C1117" s="45">
        <f t="shared" si="70"/>
        <v>0</v>
      </c>
      <c r="D1117" s="44">
        <f t="shared" si="71"/>
        <v>0</v>
      </c>
      <c r="E1117" s="217">
        <f t="shared" si="73"/>
        <v>0</v>
      </c>
      <c r="F1117" s="284"/>
      <c r="G1117" s="289"/>
      <c r="H1117" s="304"/>
      <c r="I1117" s="290"/>
      <c r="J1117" s="304"/>
      <c r="K1117" s="305"/>
      <c r="L1117" s="50"/>
      <c r="M1117" s="63"/>
    </row>
    <row r="1118" spans="1:13">
      <c r="A1118" s="44">
        <f t="shared" ca="1" si="72"/>
        <v>0</v>
      </c>
      <c r="B1118" s="44" t="b" cm="1">
        <f t="array" ref="B1118">AND(分科號=E1118,D1118&gt;=分起日,D1118&lt;=分訖日,IF(分專案="全部",TRUE,J1118=分專案))</f>
        <v>0</v>
      </c>
      <c r="C1118" s="45">
        <f t="shared" si="70"/>
        <v>0</v>
      </c>
      <c r="D1118" s="44">
        <f t="shared" si="71"/>
        <v>0</v>
      </c>
      <c r="E1118" s="217">
        <f t="shared" si="73"/>
        <v>0</v>
      </c>
      <c r="F1118" s="284"/>
      <c r="G1118" s="289"/>
      <c r="H1118" s="304"/>
      <c r="I1118" s="290"/>
      <c r="J1118" s="304"/>
      <c r="K1118" s="305"/>
      <c r="L1118" s="50"/>
      <c r="M1118" s="63"/>
    </row>
    <row r="1119" spans="1:13">
      <c r="A1119" s="44">
        <f t="shared" ca="1" si="72"/>
        <v>0</v>
      </c>
      <c r="B1119" s="44" t="b" cm="1">
        <f t="array" ref="B1119">AND(分科號=E1119,D1119&gt;=分起日,D1119&lt;=分訖日,IF(分專案="全部",TRUE,J1119=分專案))</f>
        <v>0</v>
      </c>
      <c r="C1119" s="45">
        <f t="shared" si="70"/>
        <v>0</v>
      </c>
      <c r="D1119" s="44">
        <f t="shared" si="71"/>
        <v>0</v>
      </c>
      <c r="E1119" s="217">
        <f t="shared" si="73"/>
        <v>0</v>
      </c>
      <c r="F1119" s="284"/>
      <c r="G1119" s="289"/>
      <c r="H1119" s="304"/>
      <c r="I1119" s="290"/>
      <c r="J1119" s="304"/>
      <c r="K1119" s="305"/>
      <c r="L1119" s="50"/>
      <c r="M1119" s="63"/>
    </row>
    <row r="1120" spans="1:13">
      <c r="A1120" s="44">
        <f t="shared" ca="1" si="72"/>
        <v>0</v>
      </c>
      <c r="B1120" s="44" t="b" cm="1">
        <f t="array" ref="B1120">AND(分科號=E1120,D1120&gt;=分起日,D1120&lt;=分訖日,IF(分專案="全部",TRUE,J1120=分專案))</f>
        <v>0</v>
      </c>
      <c r="C1120" s="45">
        <f t="shared" si="70"/>
        <v>0</v>
      </c>
      <c r="D1120" s="44">
        <f t="shared" si="71"/>
        <v>0</v>
      </c>
      <c r="E1120" s="217">
        <f t="shared" si="73"/>
        <v>0</v>
      </c>
      <c r="F1120" s="284"/>
      <c r="G1120" s="289"/>
      <c r="H1120" s="304"/>
      <c r="I1120" s="290"/>
      <c r="J1120" s="304"/>
      <c r="K1120" s="305"/>
      <c r="L1120" s="50"/>
      <c r="M1120" s="63"/>
    </row>
    <row r="1121" spans="1:13">
      <c r="A1121" s="44">
        <f t="shared" ca="1" si="72"/>
        <v>0</v>
      </c>
      <c r="B1121" s="44" t="b" cm="1">
        <f t="array" ref="B1121">AND(分科號=E1121,D1121&gt;=分起日,D1121&lt;=分訖日,IF(分專案="全部",TRUE,J1121=分專案))</f>
        <v>0</v>
      </c>
      <c r="C1121" s="45">
        <f t="shared" si="70"/>
        <v>0</v>
      </c>
      <c r="D1121" s="44">
        <f t="shared" si="71"/>
        <v>0</v>
      </c>
      <c r="E1121" s="217">
        <f t="shared" si="73"/>
        <v>0</v>
      </c>
      <c r="F1121" s="284"/>
      <c r="G1121" s="289"/>
      <c r="H1121" s="304"/>
      <c r="I1121" s="290"/>
      <c r="J1121" s="304"/>
      <c r="K1121" s="305"/>
      <c r="L1121" s="50"/>
      <c r="M1121" s="63"/>
    </row>
    <row r="1122" spans="1:13">
      <c r="A1122" s="44">
        <f t="shared" ca="1" si="72"/>
        <v>0</v>
      </c>
      <c r="B1122" s="44" t="b" cm="1">
        <f t="array" ref="B1122">AND(分科號=E1122,D1122&gt;=分起日,D1122&lt;=分訖日,IF(分專案="全部",TRUE,J1122=分專案))</f>
        <v>0</v>
      </c>
      <c r="C1122" s="45">
        <f t="shared" si="70"/>
        <v>0</v>
      </c>
      <c r="D1122" s="44">
        <f t="shared" si="71"/>
        <v>0</v>
      </c>
      <c r="E1122" s="217">
        <f t="shared" si="73"/>
        <v>0</v>
      </c>
      <c r="F1122" s="284"/>
      <c r="G1122" s="289"/>
      <c r="H1122" s="304"/>
      <c r="I1122" s="290"/>
      <c r="J1122" s="304"/>
      <c r="K1122" s="305"/>
      <c r="L1122" s="50"/>
      <c r="M1122" s="63"/>
    </row>
    <row r="1123" spans="1:13">
      <c r="A1123" s="44">
        <f t="shared" ca="1" si="72"/>
        <v>0</v>
      </c>
      <c r="B1123" s="44" t="b" cm="1">
        <f t="array" ref="B1123">AND(分科號=E1123,D1123&gt;=分起日,D1123&lt;=分訖日,IF(分專案="全部",TRUE,J1123=分專案))</f>
        <v>0</v>
      </c>
      <c r="C1123" s="45">
        <f t="shared" si="70"/>
        <v>0</v>
      </c>
      <c r="D1123" s="44">
        <f t="shared" si="71"/>
        <v>0</v>
      </c>
      <c r="E1123" s="217">
        <f t="shared" si="73"/>
        <v>0</v>
      </c>
      <c r="F1123" s="284"/>
      <c r="G1123" s="289"/>
      <c r="H1123" s="304"/>
      <c r="I1123" s="290"/>
      <c r="J1123" s="304"/>
      <c r="K1123" s="305"/>
      <c r="L1123" s="50"/>
      <c r="M1123" s="63"/>
    </row>
    <row r="1124" spans="1:13">
      <c r="A1124" s="44">
        <f t="shared" ca="1" si="72"/>
        <v>0</v>
      </c>
      <c r="B1124" s="44" t="b" cm="1">
        <f t="array" ref="B1124">AND(分科號=E1124,D1124&gt;=分起日,D1124&lt;=分訖日,IF(分專案="全部",TRUE,J1124=分專案))</f>
        <v>0</v>
      </c>
      <c r="C1124" s="45">
        <f t="shared" si="70"/>
        <v>0</v>
      </c>
      <c r="D1124" s="44">
        <f t="shared" si="71"/>
        <v>0</v>
      </c>
      <c r="E1124" s="217">
        <f t="shared" si="73"/>
        <v>0</v>
      </c>
      <c r="F1124" s="284"/>
      <c r="G1124" s="289"/>
      <c r="H1124" s="304"/>
      <c r="I1124" s="290"/>
      <c r="J1124" s="304"/>
      <c r="K1124" s="305"/>
      <c r="L1124" s="50"/>
      <c r="M1124" s="63"/>
    </row>
    <row r="1125" spans="1:13">
      <c r="A1125" s="44">
        <f t="shared" ca="1" si="72"/>
        <v>0</v>
      </c>
      <c r="B1125" s="44" t="b" cm="1">
        <f t="array" ref="B1125">AND(分科號=E1125,D1125&gt;=分起日,D1125&lt;=分訖日,IF(分專案="全部",TRUE,J1125=分專案))</f>
        <v>0</v>
      </c>
      <c r="C1125" s="45">
        <f t="shared" si="70"/>
        <v>0</v>
      </c>
      <c r="D1125" s="44">
        <f t="shared" si="71"/>
        <v>0</v>
      </c>
      <c r="E1125" s="217">
        <f t="shared" si="73"/>
        <v>0</v>
      </c>
      <c r="F1125" s="284"/>
      <c r="G1125" s="289"/>
      <c r="H1125" s="304"/>
      <c r="I1125" s="290"/>
      <c r="J1125" s="304"/>
      <c r="K1125" s="305"/>
      <c r="L1125" s="50"/>
      <c r="M1125" s="63"/>
    </row>
    <row r="1126" spans="1:13">
      <c r="A1126" s="44">
        <f t="shared" ca="1" si="72"/>
        <v>0</v>
      </c>
      <c r="B1126" s="44" t="b" cm="1">
        <f t="array" ref="B1126">AND(分科號=E1126,D1126&gt;=分起日,D1126&lt;=分訖日,IF(分專案="全部",TRUE,J1126=分專案))</f>
        <v>0</v>
      </c>
      <c r="C1126" s="45">
        <f t="shared" si="70"/>
        <v>0</v>
      </c>
      <c r="D1126" s="44">
        <f t="shared" si="71"/>
        <v>0</v>
      </c>
      <c r="E1126" s="217">
        <f t="shared" si="73"/>
        <v>0</v>
      </c>
      <c r="F1126" s="284"/>
      <c r="G1126" s="289"/>
      <c r="H1126" s="304"/>
      <c r="I1126" s="290"/>
      <c r="J1126" s="304"/>
      <c r="K1126" s="305"/>
      <c r="L1126" s="50"/>
      <c r="M1126" s="63"/>
    </row>
    <row r="1127" spans="1:13">
      <c r="A1127" s="44">
        <f t="shared" ca="1" si="72"/>
        <v>0</v>
      </c>
      <c r="B1127" s="44" t="b" cm="1">
        <f t="array" ref="B1127">AND(分科號=E1127,D1127&gt;=分起日,D1127&lt;=分訖日,IF(分專案="全部",TRUE,J1127=分專案))</f>
        <v>0</v>
      </c>
      <c r="C1127" s="45">
        <f t="shared" si="70"/>
        <v>0</v>
      </c>
      <c r="D1127" s="44">
        <f t="shared" si="71"/>
        <v>0</v>
      </c>
      <c r="E1127" s="217">
        <f t="shared" si="73"/>
        <v>0</v>
      </c>
      <c r="F1127" s="284"/>
      <c r="G1127" s="289"/>
      <c r="H1127" s="304"/>
      <c r="I1127" s="290"/>
      <c r="J1127" s="304"/>
      <c r="K1127" s="305"/>
      <c r="L1127" s="50"/>
      <c r="M1127" s="63"/>
    </row>
    <row r="1128" spans="1:13">
      <c r="A1128" s="44">
        <f t="shared" ca="1" si="72"/>
        <v>0</v>
      </c>
      <c r="B1128" s="44" t="b" cm="1">
        <f t="array" ref="B1128">AND(分科號=E1128,D1128&gt;=分起日,D1128&lt;=分訖日,IF(分專案="全部",TRUE,J1128=分專案))</f>
        <v>0</v>
      </c>
      <c r="C1128" s="45">
        <f t="shared" si="70"/>
        <v>0</v>
      </c>
      <c r="D1128" s="44">
        <f t="shared" si="71"/>
        <v>0</v>
      </c>
      <c r="E1128" s="217">
        <f t="shared" si="73"/>
        <v>0</v>
      </c>
      <c r="F1128" s="284"/>
      <c r="G1128" s="289"/>
      <c r="H1128" s="304"/>
      <c r="I1128" s="290"/>
      <c r="J1128" s="304"/>
      <c r="K1128" s="305"/>
      <c r="L1128" s="50"/>
      <c r="M1128" s="63"/>
    </row>
    <row r="1129" spans="1:13">
      <c r="A1129" s="44">
        <f t="shared" ca="1" si="72"/>
        <v>0</v>
      </c>
      <c r="B1129" s="44" t="b" cm="1">
        <f t="array" ref="B1129">AND(分科號=E1129,D1129&gt;=分起日,D1129&lt;=分訖日,IF(分專案="全部",TRUE,J1129=分專案))</f>
        <v>0</v>
      </c>
      <c r="C1129" s="45">
        <f t="shared" si="70"/>
        <v>0</v>
      </c>
      <c r="D1129" s="44">
        <f t="shared" si="71"/>
        <v>0</v>
      </c>
      <c r="E1129" s="217">
        <f t="shared" si="73"/>
        <v>0</v>
      </c>
      <c r="F1129" s="284"/>
      <c r="G1129" s="289"/>
      <c r="H1129" s="304"/>
      <c r="I1129" s="290"/>
      <c r="J1129" s="304"/>
      <c r="K1129" s="305"/>
      <c r="L1129" s="50"/>
      <c r="M1129" s="63"/>
    </row>
    <row r="1130" spans="1:13">
      <c r="A1130" s="44">
        <f t="shared" ca="1" si="72"/>
        <v>0</v>
      </c>
      <c r="B1130" s="44" t="b" cm="1">
        <f t="array" ref="B1130">AND(分科號=E1130,D1130&gt;=分起日,D1130&lt;=分訖日,IF(分專案="全部",TRUE,J1130=分專案))</f>
        <v>0</v>
      </c>
      <c r="C1130" s="45">
        <f t="shared" si="70"/>
        <v>0</v>
      </c>
      <c r="D1130" s="44">
        <f t="shared" si="71"/>
        <v>0</v>
      </c>
      <c r="E1130" s="217">
        <f t="shared" si="73"/>
        <v>0</v>
      </c>
      <c r="F1130" s="284"/>
      <c r="G1130" s="289"/>
      <c r="H1130" s="304"/>
      <c r="I1130" s="290"/>
      <c r="J1130" s="304"/>
      <c r="K1130" s="305"/>
      <c r="L1130" s="50"/>
      <c r="M1130" s="63"/>
    </row>
    <row r="1131" spans="1:13">
      <c r="A1131" s="44">
        <f t="shared" ca="1" si="72"/>
        <v>0</v>
      </c>
      <c r="B1131" s="44" t="b" cm="1">
        <f t="array" ref="B1131">AND(分科號=E1131,D1131&gt;=分起日,D1131&lt;=分訖日,IF(分專案="全部",TRUE,J1131=分專案))</f>
        <v>0</v>
      </c>
      <c r="C1131" s="45">
        <f t="shared" si="70"/>
        <v>0</v>
      </c>
      <c r="D1131" s="44">
        <f t="shared" si="71"/>
        <v>0</v>
      </c>
      <c r="E1131" s="217">
        <f t="shared" si="73"/>
        <v>0</v>
      </c>
      <c r="F1131" s="284"/>
      <c r="G1131" s="289"/>
      <c r="H1131" s="304"/>
      <c r="I1131" s="290"/>
      <c r="J1131" s="304"/>
      <c r="K1131" s="305"/>
      <c r="L1131" s="50"/>
      <c r="M1131" s="63"/>
    </row>
    <row r="1132" spans="1:13">
      <c r="A1132" s="44">
        <f t="shared" ca="1" si="72"/>
        <v>0</v>
      </c>
      <c r="B1132" s="44" t="b" cm="1">
        <f t="array" ref="B1132">AND(分科號=E1132,D1132&gt;=分起日,D1132&lt;=分訖日,IF(分專案="全部",TRUE,J1132=分專案))</f>
        <v>0</v>
      </c>
      <c r="C1132" s="45">
        <f t="shared" si="70"/>
        <v>0</v>
      </c>
      <c r="D1132" s="44">
        <f t="shared" si="71"/>
        <v>0</v>
      </c>
      <c r="E1132" s="217">
        <f t="shared" si="73"/>
        <v>0</v>
      </c>
      <c r="F1132" s="284"/>
      <c r="G1132" s="289"/>
      <c r="H1132" s="304"/>
      <c r="I1132" s="290"/>
      <c r="J1132" s="304"/>
      <c r="K1132" s="305"/>
      <c r="L1132" s="50"/>
      <c r="M1132" s="63"/>
    </row>
    <row r="1133" spans="1:13">
      <c r="A1133" s="44">
        <f t="shared" ca="1" si="72"/>
        <v>0</v>
      </c>
      <c r="B1133" s="44" t="b" cm="1">
        <f t="array" ref="B1133">AND(分科號=E1133,D1133&gt;=分起日,D1133&lt;=分訖日,IF(分專案="全部",TRUE,J1133=分專案))</f>
        <v>0</v>
      </c>
      <c r="C1133" s="45">
        <f t="shared" si="70"/>
        <v>0</v>
      </c>
      <c r="D1133" s="44">
        <f t="shared" si="71"/>
        <v>0</v>
      </c>
      <c r="E1133" s="217">
        <f t="shared" si="73"/>
        <v>0</v>
      </c>
      <c r="F1133" s="284"/>
      <c r="G1133" s="289"/>
      <c r="H1133" s="304"/>
      <c r="I1133" s="290"/>
      <c r="J1133" s="304"/>
      <c r="K1133" s="305"/>
      <c r="L1133" s="50"/>
      <c r="M1133" s="63"/>
    </row>
    <row r="1134" spans="1:13">
      <c r="A1134" s="44">
        <f t="shared" ca="1" si="72"/>
        <v>0</v>
      </c>
      <c r="B1134" s="44" t="b" cm="1">
        <f t="array" ref="B1134">AND(分科號=E1134,D1134&gt;=分起日,D1134&lt;=分訖日,IF(分專案="全部",TRUE,J1134=分專案))</f>
        <v>0</v>
      </c>
      <c r="C1134" s="45">
        <f t="shared" si="70"/>
        <v>0</v>
      </c>
      <c r="D1134" s="44">
        <f t="shared" si="71"/>
        <v>0</v>
      </c>
      <c r="E1134" s="217">
        <f t="shared" si="73"/>
        <v>0</v>
      </c>
      <c r="F1134" s="284"/>
      <c r="G1134" s="289"/>
      <c r="H1134" s="304"/>
      <c r="I1134" s="290"/>
      <c r="J1134" s="304"/>
      <c r="K1134" s="305"/>
      <c r="L1134" s="50"/>
      <c r="M1134" s="63"/>
    </row>
    <row r="1135" spans="1:13">
      <c r="A1135" s="44">
        <f t="shared" ca="1" si="72"/>
        <v>0</v>
      </c>
      <c r="B1135" s="44" t="b" cm="1">
        <f t="array" ref="B1135">AND(分科號=E1135,D1135&gt;=分起日,D1135&lt;=分訖日,IF(分專案="全部",TRUE,J1135=分專案))</f>
        <v>0</v>
      </c>
      <c r="C1135" s="45">
        <f t="shared" si="70"/>
        <v>0</v>
      </c>
      <c r="D1135" s="44">
        <f t="shared" si="71"/>
        <v>0</v>
      </c>
      <c r="E1135" s="217">
        <f t="shared" si="73"/>
        <v>0</v>
      </c>
      <c r="F1135" s="284"/>
      <c r="G1135" s="289"/>
      <c r="H1135" s="304"/>
      <c r="I1135" s="290"/>
      <c r="J1135" s="304"/>
      <c r="K1135" s="305"/>
      <c r="L1135" s="50"/>
      <c r="M1135" s="63"/>
    </row>
    <row r="1136" spans="1:13">
      <c r="A1136" s="44">
        <f t="shared" ca="1" si="72"/>
        <v>0</v>
      </c>
      <c r="B1136" s="44" t="b" cm="1">
        <f t="array" ref="B1136">AND(分科號=E1136,D1136&gt;=分起日,D1136&lt;=分訖日,IF(分專案="全部",TRUE,J1136=分專案))</f>
        <v>0</v>
      </c>
      <c r="C1136" s="45">
        <f t="shared" si="70"/>
        <v>0</v>
      </c>
      <c r="D1136" s="44">
        <f t="shared" si="71"/>
        <v>0</v>
      </c>
      <c r="E1136" s="217">
        <f t="shared" si="73"/>
        <v>0</v>
      </c>
      <c r="F1136" s="284"/>
      <c r="G1136" s="289"/>
      <c r="H1136" s="304"/>
      <c r="I1136" s="290"/>
      <c r="J1136" s="304"/>
      <c r="K1136" s="305"/>
      <c r="L1136" s="50"/>
      <c r="M1136" s="63"/>
    </row>
    <row r="1137" spans="1:13">
      <c r="A1137" s="44">
        <f t="shared" ca="1" si="72"/>
        <v>0</v>
      </c>
      <c r="B1137" s="44" t="b" cm="1">
        <f t="array" ref="B1137">AND(分科號=E1137,D1137&gt;=分起日,D1137&lt;=分訖日,IF(分專案="全部",TRUE,J1137=分專案))</f>
        <v>0</v>
      </c>
      <c r="C1137" s="45">
        <f t="shared" si="70"/>
        <v>0</v>
      </c>
      <c r="D1137" s="44">
        <f t="shared" si="71"/>
        <v>0</v>
      </c>
      <c r="E1137" s="217">
        <f t="shared" si="73"/>
        <v>0</v>
      </c>
      <c r="F1137" s="284"/>
      <c r="G1137" s="289"/>
      <c r="H1137" s="304"/>
      <c r="I1137" s="290"/>
      <c r="J1137" s="304"/>
      <c r="K1137" s="305"/>
      <c r="L1137" s="50"/>
      <c r="M1137" s="63"/>
    </row>
    <row r="1138" spans="1:13">
      <c r="A1138" s="44">
        <f t="shared" ca="1" si="72"/>
        <v>0</v>
      </c>
      <c r="B1138" s="44" t="b" cm="1">
        <f t="array" ref="B1138">AND(分科號=E1138,D1138&gt;=分起日,D1138&lt;=分訖日,IF(分專案="全部",TRUE,J1138=分專案))</f>
        <v>0</v>
      </c>
      <c r="C1138" s="45">
        <f t="shared" si="70"/>
        <v>0</v>
      </c>
      <c r="D1138" s="44">
        <f t="shared" si="71"/>
        <v>0</v>
      </c>
      <c r="E1138" s="217">
        <f t="shared" si="73"/>
        <v>0</v>
      </c>
      <c r="F1138" s="284"/>
      <c r="G1138" s="289"/>
      <c r="H1138" s="304"/>
      <c r="I1138" s="290"/>
      <c r="J1138" s="304"/>
      <c r="K1138" s="305"/>
      <c r="L1138" s="50"/>
      <c r="M1138" s="63"/>
    </row>
    <row r="1139" spans="1:13">
      <c r="A1139" s="44">
        <f t="shared" ca="1" si="72"/>
        <v>0</v>
      </c>
      <c r="B1139" s="44" t="b" cm="1">
        <f t="array" ref="B1139">AND(分科號=E1139,D1139&gt;=分起日,D1139&lt;=分訖日,IF(分專案="全部",TRUE,J1139=分專案))</f>
        <v>0</v>
      </c>
      <c r="C1139" s="45">
        <f t="shared" si="70"/>
        <v>0</v>
      </c>
      <c r="D1139" s="44">
        <f t="shared" si="71"/>
        <v>0</v>
      </c>
      <c r="E1139" s="217">
        <f t="shared" si="73"/>
        <v>0</v>
      </c>
      <c r="F1139" s="284"/>
      <c r="G1139" s="289"/>
      <c r="H1139" s="304"/>
      <c r="I1139" s="290"/>
      <c r="J1139" s="304"/>
      <c r="K1139" s="305"/>
      <c r="L1139" s="50"/>
      <c r="M1139" s="63"/>
    </row>
    <row r="1140" spans="1:13">
      <c r="A1140" s="44">
        <f t="shared" ca="1" si="72"/>
        <v>0</v>
      </c>
      <c r="B1140" s="44" t="b" cm="1">
        <f t="array" ref="B1140">AND(分科號=E1140,D1140&gt;=分起日,D1140&lt;=分訖日,IF(分專案="全部",TRUE,J1140=分專案))</f>
        <v>0</v>
      </c>
      <c r="C1140" s="45">
        <f t="shared" si="70"/>
        <v>0</v>
      </c>
      <c r="D1140" s="44">
        <f t="shared" si="71"/>
        <v>0</v>
      </c>
      <c r="E1140" s="217">
        <f t="shared" si="73"/>
        <v>0</v>
      </c>
      <c r="F1140" s="284"/>
      <c r="G1140" s="289"/>
      <c r="H1140" s="304"/>
      <c r="I1140" s="290"/>
      <c r="J1140" s="304"/>
      <c r="K1140" s="305"/>
      <c r="L1140" s="50"/>
      <c r="M1140" s="63"/>
    </row>
    <row r="1141" spans="1:13">
      <c r="A1141" s="44">
        <f t="shared" ca="1" si="72"/>
        <v>0</v>
      </c>
      <c r="B1141" s="44" t="b" cm="1">
        <f t="array" ref="B1141">AND(分科號=E1141,D1141&gt;=分起日,D1141&lt;=分訖日,IF(分專案="全部",TRUE,J1141=分專案))</f>
        <v>0</v>
      </c>
      <c r="C1141" s="45">
        <f t="shared" si="70"/>
        <v>0</v>
      </c>
      <c r="D1141" s="44">
        <f t="shared" si="71"/>
        <v>0</v>
      </c>
      <c r="E1141" s="217">
        <f t="shared" si="73"/>
        <v>0</v>
      </c>
      <c r="F1141" s="284"/>
      <c r="G1141" s="289"/>
      <c r="H1141" s="304"/>
      <c r="I1141" s="290"/>
      <c r="J1141" s="304"/>
      <c r="K1141" s="305"/>
      <c r="L1141" s="50"/>
      <c r="M1141" s="63"/>
    </row>
    <row r="1142" spans="1:13">
      <c r="A1142" s="44">
        <f t="shared" ca="1" si="72"/>
        <v>0</v>
      </c>
      <c r="B1142" s="44" t="b" cm="1">
        <f t="array" ref="B1142">AND(分科號=E1142,D1142&gt;=分起日,D1142&lt;=分訖日,IF(分專案="全部",TRUE,J1142=分專案))</f>
        <v>0</v>
      </c>
      <c r="C1142" s="45">
        <f t="shared" si="70"/>
        <v>0</v>
      </c>
      <c r="D1142" s="44">
        <f t="shared" si="71"/>
        <v>0</v>
      </c>
      <c r="E1142" s="217">
        <f t="shared" si="73"/>
        <v>0</v>
      </c>
      <c r="F1142" s="284"/>
      <c r="G1142" s="289"/>
      <c r="H1142" s="304"/>
      <c r="I1142" s="290"/>
      <c r="J1142" s="304"/>
      <c r="K1142" s="305"/>
      <c r="L1142" s="50"/>
      <c r="M1142" s="63"/>
    </row>
    <row r="1143" spans="1:13">
      <c r="A1143" s="44">
        <f t="shared" ca="1" si="72"/>
        <v>0</v>
      </c>
      <c r="B1143" s="44" t="b" cm="1">
        <f t="array" ref="B1143">AND(分科號=E1143,D1143&gt;=分起日,D1143&lt;=分訖日,IF(分專案="全部",TRUE,J1143=分專案))</f>
        <v>0</v>
      </c>
      <c r="C1143" s="45">
        <f t="shared" si="70"/>
        <v>0</v>
      </c>
      <c r="D1143" s="44">
        <f t="shared" si="71"/>
        <v>0</v>
      </c>
      <c r="E1143" s="217">
        <f t="shared" si="73"/>
        <v>0</v>
      </c>
      <c r="F1143" s="284"/>
      <c r="G1143" s="289"/>
      <c r="H1143" s="304"/>
      <c r="I1143" s="290"/>
      <c r="J1143" s="304"/>
      <c r="K1143" s="305"/>
      <c r="L1143" s="50"/>
      <c r="M1143" s="63"/>
    </row>
    <row r="1144" spans="1:13">
      <c r="A1144" s="44">
        <f t="shared" ca="1" si="72"/>
        <v>0</v>
      </c>
      <c r="B1144" s="44" t="b" cm="1">
        <f t="array" ref="B1144">AND(分科號=E1144,D1144&gt;=分起日,D1144&lt;=分訖日,IF(分專案="全部",TRUE,J1144=分專案))</f>
        <v>0</v>
      </c>
      <c r="C1144" s="45">
        <f t="shared" si="70"/>
        <v>0</v>
      </c>
      <c r="D1144" s="44">
        <f t="shared" si="71"/>
        <v>0</v>
      </c>
      <c r="E1144" s="217">
        <f t="shared" si="73"/>
        <v>0</v>
      </c>
      <c r="F1144" s="284"/>
      <c r="G1144" s="289"/>
      <c r="H1144" s="304"/>
      <c r="I1144" s="290"/>
      <c r="J1144" s="304"/>
      <c r="K1144" s="305"/>
      <c r="L1144" s="50"/>
      <c r="M1144" s="63"/>
    </row>
    <row r="1145" spans="1:13">
      <c r="A1145" s="44">
        <f t="shared" ca="1" si="72"/>
        <v>0</v>
      </c>
      <c r="B1145" s="44" t="b" cm="1">
        <f t="array" ref="B1145">AND(分科號=E1145,D1145&gt;=分起日,D1145&lt;=分訖日,IF(分專案="全部",TRUE,J1145=分專案))</f>
        <v>0</v>
      </c>
      <c r="C1145" s="45">
        <f t="shared" si="70"/>
        <v>0</v>
      </c>
      <c r="D1145" s="44">
        <f t="shared" si="71"/>
        <v>0</v>
      </c>
      <c r="E1145" s="217">
        <f t="shared" si="73"/>
        <v>0</v>
      </c>
      <c r="F1145" s="284"/>
      <c r="G1145" s="289"/>
      <c r="H1145" s="304"/>
      <c r="I1145" s="290"/>
      <c r="J1145" s="304"/>
      <c r="K1145" s="305"/>
      <c r="L1145" s="50"/>
      <c r="M1145" s="63"/>
    </row>
    <row r="1146" spans="1:13">
      <c r="A1146" s="44">
        <f t="shared" ca="1" si="72"/>
        <v>0</v>
      </c>
      <c r="B1146" s="44" t="b" cm="1">
        <f t="array" ref="B1146">AND(分科號=E1146,D1146&gt;=分起日,D1146&lt;=分訖日,IF(分專案="全部",TRUE,J1146=分專案))</f>
        <v>0</v>
      </c>
      <c r="C1146" s="45">
        <f t="shared" si="70"/>
        <v>0</v>
      </c>
      <c r="D1146" s="44">
        <f t="shared" si="71"/>
        <v>0</v>
      </c>
      <c r="E1146" s="217">
        <f t="shared" si="73"/>
        <v>0</v>
      </c>
      <c r="F1146" s="284"/>
      <c r="G1146" s="289"/>
      <c r="H1146" s="304"/>
      <c r="I1146" s="290"/>
      <c r="J1146" s="304"/>
      <c r="K1146" s="305"/>
      <c r="L1146" s="50"/>
      <c r="M1146" s="63"/>
    </row>
    <row r="1147" spans="1:13">
      <c r="A1147" s="44">
        <f t="shared" ca="1" si="72"/>
        <v>0</v>
      </c>
      <c r="B1147" s="44" t="b" cm="1">
        <f t="array" ref="B1147">AND(分科號=E1147,D1147&gt;=分起日,D1147&lt;=分訖日,IF(分專案="全部",TRUE,J1147=分專案))</f>
        <v>0</v>
      </c>
      <c r="C1147" s="45">
        <f t="shared" si="70"/>
        <v>0</v>
      </c>
      <c r="D1147" s="44">
        <f t="shared" si="71"/>
        <v>0</v>
      </c>
      <c r="E1147" s="217">
        <f t="shared" si="73"/>
        <v>0</v>
      </c>
      <c r="F1147" s="284"/>
      <c r="G1147" s="289"/>
      <c r="H1147" s="304"/>
      <c r="I1147" s="290"/>
      <c r="J1147" s="304"/>
      <c r="K1147" s="305"/>
      <c r="L1147" s="50"/>
      <c r="M1147" s="63"/>
    </row>
    <row r="1148" spans="1:13">
      <c r="A1148" s="44">
        <f t="shared" ca="1" si="72"/>
        <v>0</v>
      </c>
      <c r="B1148" s="44" t="b" cm="1">
        <f t="array" ref="B1148">AND(分科號=E1148,D1148&gt;=分起日,D1148&lt;=分訖日,IF(分專案="全部",TRUE,J1148=分專案))</f>
        <v>0</v>
      </c>
      <c r="C1148" s="45">
        <f t="shared" si="70"/>
        <v>0</v>
      </c>
      <c r="D1148" s="44">
        <f t="shared" si="71"/>
        <v>0</v>
      </c>
      <c r="E1148" s="217">
        <f t="shared" si="73"/>
        <v>0</v>
      </c>
      <c r="F1148" s="284"/>
      <c r="G1148" s="289"/>
      <c r="H1148" s="304"/>
      <c r="I1148" s="290"/>
      <c r="J1148" s="304"/>
      <c r="K1148" s="305"/>
      <c r="L1148" s="50"/>
      <c r="M1148" s="63"/>
    </row>
    <row r="1149" spans="1:13">
      <c r="A1149" s="44">
        <f t="shared" ca="1" si="72"/>
        <v>0</v>
      </c>
      <c r="B1149" s="44" t="b" cm="1">
        <f t="array" ref="B1149">AND(分科號=E1149,D1149&gt;=分起日,D1149&lt;=分訖日,IF(分專案="全部",TRUE,J1149=分專案))</f>
        <v>0</v>
      </c>
      <c r="C1149" s="45">
        <f t="shared" si="70"/>
        <v>0</v>
      </c>
      <c r="D1149" s="44">
        <f t="shared" si="71"/>
        <v>0</v>
      </c>
      <c r="E1149" s="217">
        <f t="shared" si="73"/>
        <v>0</v>
      </c>
      <c r="F1149" s="284"/>
      <c r="G1149" s="289"/>
      <c r="H1149" s="304"/>
      <c r="I1149" s="290"/>
      <c r="J1149" s="304"/>
      <c r="K1149" s="305"/>
      <c r="L1149" s="50"/>
      <c r="M1149" s="63"/>
    </row>
    <row r="1150" spans="1:13">
      <c r="A1150" s="44">
        <f t="shared" ca="1" si="72"/>
        <v>0</v>
      </c>
      <c r="B1150" s="44" t="b" cm="1">
        <f t="array" ref="B1150">AND(分科號=E1150,D1150&gt;=分起日,D1150&lt;=分訖日,IF(分專案="全部",TRUE,J1150=分專案))</f>
        <v>0</v>
      </c>
      <c r="C1150" s="45">
        <f t="shared" si="70"/>
        <v>0</v>
      </c>
      <c r="D1150" s="44">
        <f t="shared" si="71"/>
        <v>0</v>
      </c>
      <c r="E1150" s="217">
        <f t="shared" si="73"/>
        <v>0</v>
      </c>
      <c r="F1150" s="284"/>
      <c r="G1150" s="289"/>
      <c r="H1150" s="304"/>
      <c r="I1150" s="290"/>
      <c r="J1150" s="304"/>
      <c r="K1150" s="305"/>
      <c r="L1150" s="50"/>
      <c r="M1150" s="63"/>
    </row>
    <row r="1151" spans="1:13">
      <c r="A1151" s="44">
        <f t="shared" ca="1" si="72"/>
        <v>0</v>
      </c>
      <c r="B1151" s="44" t="b" cm="1">
        <f t="array" ref="B1151">AND(分科號=E1151,D1151&gt;=分起日,D1151&lt;=分訖日,IF(分專案="全部",TRUE,J1151=分專案))</f>
        <v>0</v>
      </c>
      <c r="C1151" s="45">
        <f t="shared" si="70"/>
        <v>0</v>
      </c>
      <c r="D1151" s="44">
        <f t="shared" si="71"/>
        <v>0</v>
      </c>
      <c r="E1151" s="217">
        <f t="shared" si="73"/>
        <v>0</v>
      </c>
      <c r="F1151" s="284"/>
      <c r="G1151" s="289"/>
      <c r="H1151" s="304"/>
      <c r="I1151" s="290"/>
      <c r="J1151" s="304"/>
      <c r="K1151" s="305"/>
      <c r="L1151" s="50"/>
      <c r="M1151" s="63"/>
    </row>
    <row r="1152" spans="1:13">
      <c r="A1152" s="44">
        <f t="shared" ca="1" si="72"/>
        <v>0</v>
      </c>
      <c r="B1152" s="44" t="b" cm="1">
        <f t="array" ref="B1152">AND(分科號=E1152,D1152&gt;=分起日,D1152&lt;=分訖日,IF(分專案="全部",TRUE,J1152=分專案))</f>
        <v>0</v>
      </c>
      <c r="C1152" s="45">
        <f t="shared" si="70"/>
        <v>0</v>
      </c>
      <c r="D1152" s="44">
        <f t="shared" si="71"/>
        <v>0</v>
      </c>
      <c r="E1152" s="217">
        <f t="shared" si="73"/>
        <v>0</v>
      </c>
      <c r="F1152" s="284"/>
      <c r="G1152" s="289"/>
      <c r="H1152" s="304"/>
      <c r="I1152" s="290"/>
      <c r="J1152" s="304"/>
      <c r="K1152" s="305"/>
      <c r="L1152" s="50"/>
      <c r="M1152" s="63"/>
    </row>
    <row r="1153" spans="1:13">
      <c r="A1153" s="44">
        <f t="shared" ca="1" si="72"/>
        <v>0</v>
      </c>
      <c r="B1153" s="44" t="b" cm="1">
        <f t="array" ref="B1153">AND(分科號=E1153,D1153&gt;=分起日,D1153&lt;=分訖日,IF(分專案="全部",TRUE,J1153=分專案))</f>
        <v>0</v>
      </c>
      <c r="C1153" s="45">
        <f t="shared" si="70"/>
        <v>0</v>
      </c>
      <c r="D1153" s="44">
        <f t="shared" si="71"/>
        <v>0</v>
      </c>
      <c r="E1153" s="217">
        <f t="shared" si="73"/>
        <v>0</v>
      </c>
      <c r="F1153" s="284"/>
      <c r="G1153" s="289"/>
      <c r="H1153" s="304"/>
      <c r="I1153" s="290"/>
      <c r="J1153" s="304"/>
      <c r="K1153" s="305"/>
      <c r="L1153" s="50"/>
      <c r="M1153" s="63"/>
    </row>
    <row r="1154" spans="1:13">
      <c r="A1154" s="44">
        <f t="shared" ca="1" si="72"/>
        <v>0</v>
      </c>
      <c r="B1154" s="44" t="b" cm="1">
        <f t="array" ref="B1154">AND(分科號=E1154,D1154&gt;=分起日,D1154&lt;=分訖日,IF(分專案="全部",TRUE,J1154=分專案))</f>
        <v>0</v>
      </c>
      <c r="C1154" s="45">
        <f t="shared" si="70"/>
        <v>0</v>
      </c>
      <c r="D1154" s="44">
        <f t="shared" si="71"/>
        <v>0</v>
      </c>
      <c r="E1154" s="217">
        <f t="shared" si="73"/>
        <v>0</v>
      </c>
      <c r="F1154" s="284"/>
      <c r="G1154" s="289"/>
      <c r="H1154" s="304"/>
      <c r="I1154" s="290"/>
      <c r="J1154" s="304"/>
      <c r="K1154" s="305"/>
      <c r="L1154" s="50"/>
      <c r="M1154" s="63"/>
    </row>
    <row r="1155" spans="1:13">
      <c r="A1155" s="44">
        <f t="shared" ca="1" si="72"/>
        <v>0</v>
      </c>
      <c r="B1155" s="44" t="b" cm="1">
        <f t="array" ref="B1155">AND(分科號=E1155,D1155&gt;=分起日,D1155&lt;=分訖日,IF(分專案="全部",TRUE,J1155=分專案))</f>
        <v>0</v>
      </c>
      <c r="C1155" s="45">
        <f t="shared" si="70"/>
        <v>0</v>
      </c>
      <c r="D1155" s="44">
        <f t="shared" si="71"/>
        <v>0</v>
      </c>
      <c r="E1155" s="217">
        <f t="shared" si="73"/>
        <v>0</v>
      </c>
      <c r="F1155" s="284"/>
      <c r="G1155" s="289"/>
      <c r="H1155" s="304"/>
      <c r="I1155" s="290"/>
      <c r="J1155" s="304"/>
      <c r="K1155" s="305"/>
      <c r="L1155" s="50"/>
      <c r="M1155" s="63"/>
    </row>
    <row r="1156" spans="1:13">
      <c r="A1156" s="44">
        <f t="shared" ca="1" si="72"/>
        <v>0</v>
      </c>
      <c r="B1156" s="44" t="b" cm="1">
        <f t="array" ref="B1156">AND(分科號=E1156,D1156&gt;=分起日,D1156&lt;=分訖日,IF(分專案="全部",TRUE,J1156=分專案))</f>
        <v>0</v>
      </c>
      <c r="C1156" s="45">
        <f t="shared" si="70"/>
        <v>0</v>
      </c>
      <c r="D1156" s="44">
        <f t="shared" si="71"/>
        <v>0</v>
      </c>
      <c r="E1156" s="217">
        <f t="shared" si="73"/>
        <v>0</v>
      </c>
      <c r="F1156" s="284"/>
      <c r="G1156" s="289"/>
      <c r="H1156" s="304"/>
      <c r="I1156" s="290"/>
      <c r="J1156" s="304"/>
      <c r="K1156" s="305"/>
      <c r="L1156" s="50"/>
      <c r="M1156" s="63"/>
    </row>
    <row r="1157" spans="1:13">
      <c r="A1157" s="44">
        <f t="shared" ca="1" si="72"/>
        <v>0</v>
      </c>
      <c r="B1157" s="44" t="b" cm="1">
        <f t="array" ref="B1157">AND(分科號=E1157,D1157&gt;=分起日,D1157&lt;=分訖日,IF(分專案="全部",TRUE,J1157=分專案))</f>
        <v>0</v>
      </c>
      <c r="C1157" s="45">
        <f t="shared" si="70"/>
        <v>0</v>
      </c>
      <c r="D1157" s="44">
        <f t="shared" si="71"/>
        <v>0</v>
      </c>
      <c r="E1157" s="217">
        <f t="shared" si="73"/>
        <v>0</v>
      </c>
      <c r="F1157" s="284"/>
      <c r="G1157" s="289"/>
      <c r="H1157" s="304"/>
      <c r="I1157" s="290"/>
      <c r="J1157" s="304"/>
      <c r="K1157" s="305"/>
      <c r="L1157" s="50"/>
      <c r="M1157" s="63"/>
    </row>
    <row r="1158" spans="1:13">
      <c r="A1158" s="44">
        <f t="shared" ca="1" si="72"/>
        <v>0</v>
      </c>
      <c r="B1158" s="44" t="b" cm="1">
        <f t="array" ref="B1158">AND(分科號=E1158,D1158&gt;=分起日,D1158&lt;=分訖日,IF(分專案="全部",TRUE,J1158=分專案))</f>
        <v>0</v>
      </c>
      <c r="C1158" s="45">
        <f t="shared" si="70"/>
        <v>0</v>
      </c>
      <c r="D1158" s="44">
        <f t="shared" si="71"/>
        <v>0</v>
      </c>
      <c r="E1158" s="217">
        <f t="shared" si="73"/>
        <v>0</v>
      </c>
      <c r="F1158" s="284"/>
      <c r="G1158" s="289"/>
      <c r="H1158" s="304"/>
      <c r="I1158" s="290"/>
      <c r="J1158" s="304"/>
      <c r="K1158" s="305"/>
      <c r="L1158" s="50"/>
      <c r="M1158" s="63"/>
    </row>
    <row r="1159" spans="1:13">
      <c r="A1159" s="44">
        <f t="shared" ca="1" si="72"/>
        <v>0</v>
      </c>
      <c r="B1159" s="44" t="b" cm="1">
        <f t="array" ref="B1159">AND(分科號=E1159,D1159&gt;=分起日,D1159&lt;=分訖日,IF(分專案="全部",TRUE,J1159=分專案))</f>
        <v>0</v>
      </c>
      <c r="C1159" s="45">
        <f t="shared" ref="C1159:C1222" si="74">IF(F1159&lt;&gt;"",F1159,IF(E1159&lt;&gt;0,INDEX(C:C,ROW()-1),0))</f>
        <v>0</v>
      </c>
      <c r="D1159" s="44">
        <f t="shared" ref="D1159:D1222" si="75">IF(G1159&lt;&gt;"",G1159,IF(E1159&lt;&gt;0,INDEX(D:D,ROW()-1),0))</f>
        <v>0</v>
      </c>
      <c r="E1159" s="217">
        <f t="shared" si="73"/>
        <v>0</v>
      </c>
      <c r="F1159" s="284"/>
      <c r="G1159" s="289"/>
      <c r="H1159" s="304"/>
      <c r="I1159" s="290"/>
      <c r="J1159" s="304"/>
      <c r="K1159" s="305"/>
      <c r="L1159" s="50"/>
      <c r="M1159" s="63"/>
    </row>
    <row r="1160" spans="1:13">
      <c r="A1160" s="44">
        <f t="shared" ca="1" si="72"/>
        <v>0</v>
      </c>
      <c r="B1160" s="44" t="b" cm="1">
        <f t="array" ref="B1160">AND(分科號=E1160,D1160&gt;=分起日,D1160&lt;=分訖日,IF(分專案="全部",TRUE,J1160=分專案))</f>
        <v>0</v>
      </c>
      <c r="C1160" s="45">
        <f t="shared" si="74"/>
        <v>0</v>
      </c>
      <c r="D1160" s="44">
        <f t="shared" si="75"/>
        <v>0</v>
      </c>
      <c r="E1160" s="217">
        <f t="shared" si="73"/>
        <v>0</v>
      </c>
      <c r="F1160" s="284"/>
      <c r="G1160" s="289"/>
      <c r="H1160" s="304"/>
      <c r="I1160" s="290"/>
      <c r="J1160" s="304"/>
      <c r="K1160" s="305"/>
      <c r="L1160" s="50"/>
      <c r="M1160" s="63"/>
    </row>
    <row r="1161" spans="1:13">
      <c r="A1161" s="44">
        <f t="shared" ref="A1161:A1224" ca="1" si="76">IF(B1161,COUNTIF(OFFSET(B1161,ROW()*-1+6,,ROW()-5),TRUE),0)</f>
        <v>0</v>
      </c>
      <c r="B1161" s="44" t="b" cm="1">
        <f t="array" ref="B1161">AND(分科號=E1161,D1161&gt;=分起日,D1161&lt;=分訖日,IF(分專案="全部",TRUE,J1161=分專案))</f>
        <v>0</v>
      </c>
      <c r="C1161" s="45">
        <f t="shared" si="74"/>
        <v>0</v>
      </c>
      <c r="D1161" s="44">
        <f t="shared" si="75"/>
        <v>0</v>
      </c>
      <c r="E1161" s="217">
        <f t="shared" si="73"/>
        <v>0</v>
      </c>
      <c r="F1161" s="284"/>
      <c r="G1161" s="289"/>
      <c r="H1161" s="304"/>
      <c r="I1161" s="290"/>
      <c r="J1161" s="304"/>
      <c r="K1161" s="305"/>
      <c r="L1161" s="50"/>
      <c r="M1161" s="63"/>
    </row>
    <row r="1162" spans="1:13">
      <c r="A1162" s="44">
        <f t="shared" ca="1" si="76"/>
        <v>0</v>
      </c>
      <c r="B1162" s="44" t="b" cm="1">
        <f t="array" ref="B1162">AND(分科號=E1162,D1162&gt;=分起日,D1162&lt;=分訖日,IF(分專案="全部",TRUE,J1162=分專案))</f>
        <v>0</v>
      </c>
      <c r="C1162" s="45">
        <f t="shared" si="74"/>
        <v>0</v>
      </c>
      <c r="D1162" s="44">
        <f t="shared" si="75"/>
        <v>0</v>
      </c>
      <c r="E1162" s="217">
        <f t="shared" ref="E1162:E1225" si="77">IF(I1162&lt;&gt;"",VALUE(TRIM(LEFT(I1162,6))),0)</f>
        <v>0</v>
      </c>
      <c r="F1162" s="284"/>
      <c r="G1162" s="289"/>
      <c r="H1162" s="304"/>
      <c r="I1162" s="290"/>
      <c r="J1162" s="304"/>
      <c r="K1162" s="305"/>
      <c r="L1162" s="50"/>
      <c r="M1162" s="63"/>
    </row>
    <row r="1163" spans="1:13">
      <c r="A1163" s="44">
        <f t="shared" ca="1" si="76"/>
        <v>0</v>
      </c>
      <c r="B1163" s="44" t="b" cm="1">
        <f t="array" ref="B1163">AND(分科號=E1163,D1163&gt;=分起日,D1163&lt;=分訖日,IF(分專案="全部",TRUE,J1163=分專案))</f>
        <v>0</v>
      </c>
      <c r="C1163" s="45">
        <f t="shared" si="74"/>
        <v>0</v>
      </c>
      <c r="D1163" s="44">
        <f t="shared" si="75"/>
        <v>0</v>
      </c>
      <c r="E1163" s="217">
        <f t="shared" si="77"/>
        <v>0</v>
      </c>
      <c r="F1163" s="284"/>
      <c r="G1163" s="289"/>
      <c r="H1163" s="304"/>
      <c r="I1163" s="290"/>
      <c r="J1163" s="304"/>
      <c r="K1163" s="305"/>
      <c r="L1163" s="50"/>
      <c r="M1163" s="63"/>
    </row>
    <row r="1164" spans="1:13">
      <c r="A1164" s="44">
        <f t="shared" ca="1" si="76"/>
        <v>0</v>
      </c>
      <c r="B1164" s="44" t="b" cm="1">
        <f t="array" ref="B1164">AND(分科號=E1164,D1164&gt;=分起日,D1164&lt;=分訖日,IF(分專案="全部",TRUE,J1164=分專案))</f>
        <v>0</v>
      </c>
      <c r="C1164" s="45">
        <f t="shared" si="74"/>
        <v>0</v>
      </c>
      <c r="D1164" s="44">
        <f t="shared" si="75"/>
        <v>0</v>
      </c>
      <c r="E1164" s="217">
        <f t="shared" si="77"/>
        <v>0</v>
      </c>
      <c r="F1164" s="284"/>
      <c r="G1164" s="289"/>
      <c r="H1164" s="304"/>
      <c r="I1164" s="290"/>
      <c r="J1164" s="304"/>
      <c r="K1164" s="305"/>
      <c r="L1164" s="50"/>
      <c r="M1164" s="63"/>
    </row>
    <row r="1165" spans="1:13">
      <c r="A1165" s="44">
        <f t="shared" ca="1" si="76"/>
        <v>0</v>
      </c>
      <c r="B1165" s="44" t="b" cm="1">
        <f t="array" ref="B1165">AND(分科號=E1165,D1165&gt;=分起日,D1165&lt;=分訖日,IF(分專案="全部",TRUE,J1165=分專案))</f>
        <v>0</v>
      </c>
      <c r="C1165" s="45">
        <f t="shared" si="74"/>
        <v>0</v>
      </c>
      <c r="D1165" s="44">
        <f t="shared" si="75"/>
        <v>0</v>
      </c>
      <c r="E1165" s="217">
        <f t="shared" si="77"/>
        <v>0</v>
      </c>
      <c r="F1165" s="284"/>
      <c r="G1165" s="289"/>
      <c r="H1165" s="304"/>
      <c r="I1165" s="290"/>
      <c r="J1165" s="304"/>
      <c r="K1165" s="305"/>
      <c r="L1165" s="50"/>
      <c r="M1165" s="63"/>
    </row>
    <row r="1166" spans="1:13">
      <c r="A1166" s="44">
        <f t="shared" ca="1" si="76"/>
        <v>0</v>
      </c>
      <c r="B1166" s="44" t="b" cm="1">
        <f t="array" ref="B1166">AND(分科號=E1166,D1166&gt;=分起日,D1166&lt;=分訖日,IF(分專案="全部",TRUE,J1166=分專案))</f>
        <v>0</v>
      </c>
      <c r="C1166" s="45">
        <f t="shared" si="74"/>
        <v>0</v>
      </c>
      <c r="D1166" s="44">
        <f t="shared" si="75"/>
        <v>0</v>
      </c>
      <c r="E1166" s="217">
        <f t="shared" si="77"/>
        <v>0</v>
      </c>
      <c r="F1166" s="284"/>
      <c r="G1166" s="289"/>
      <c r="H1166" s="304"/>
      <c r="I1166" s="290"/>
      <c r="J1166" s="304"/>
      <c r="K1166" s="305"/>
      <c r="L1166" s="50"/>
      <c r="M1166" s="63"/>
    </row>
    <row r="1167" spans="1:13">
      <c r="A1167" s="44">
        <f t="shared" ca="1" si="76"/>
        <v>0</v>
      </c>
      <c r="B1167" s="44" t="b" cm="1">
        <f t="array" ref="B1167">AND(分科號=E1167,D1167&gt;=分起日,D1167&lt;=分訖日,IF(分專案="全部",TRUE,J1167=分專案))</f>
        <v>0</v>
      </c>
      <c r="C1167" s="45">
        <f t="shared" si="74"/>
        <v>0</v>
      </c>
      <c r="D1167" s="44">
        <f t="shared" si="75"/>
        <v>0</v>
      </c>
      <c r="E1167" s="217">
        <f t="shared" si="77"/>
        <v>0</v>
      </c>
      <c r="F1167" s="284"/>
      <c r="G1167" s="289"/>
      <c r="H1167" s="304"/>
      <c r="I1167" s="290"/>
      <c r="J1167" s="304"/>
      <c r="K1167" s="305"/>
      <c r="L1167" s="50"/>
      <c r="M1167" s="63"/>
    </row>
    <row r="1168" spans="1:13">
      <c r="A1168" s="44">
        <f t="shared" ca="1" si="76"/>
        <v>0</v>
      </c>
      <c r="B1168" s="44" t="b" cm="1">
        <f t="array" ref="B1168">AND(分科號=E1168,D1168&gt;=分起日,D1168&lt;=分訖日,IF(分專案="全部",TRUE,J1168=分專案))</f>
        <v>0</v>
      </c>
      <c r="C1168" s="45">
        <f t="shared" si="74"/>
        <v>0</v>
      </c>
      <c r="D1168" s="44">
        <f t="shared" si="75"/>
        <v>0</v>
      </c>
      <c r="E1168" s="217">
        <f t="shared" si="77"/>
        <v>0</v>
      </c>
      <c r="F1168" s="284"/>
      <c r="G1168" s="289"/>
      <c r="H1168" s="304"/>
      <c r="I1168" s="290"/>
      <c r="J1168" s="304"/>
      <c r="K1168" s="305"/>
      <c r="L1168" s="50"/>
      <c r="M1168" s="63"/>
    </row>
    <row r="1169" spans="1:13">
      <c r="A1169" s="44">
        <f t="shared" ca="1" si="76"/>
        <v>0</v>
      </c>
      <c r="B1169" s="44" t="b" cm="1">
        <f t="array" ref="B1169">AND(分科號=E1169,D1169&gt;=分起日,D1169&lt;=分訖日,IF(分專案="全部",TRUE,J1169=分專案))</f>
        <v>0</v>
      </c>
      <c r="C1169" s="45">
        <f t="shared" si="74"/>
        <v>0</v>
      </c>
      <c r="D1169" s="44">
        <f t="shared" si="75"/>
        <v>0</v>
      </c>
      <c r="E1169" s="217">
        <f t="shared" si="77"/>
        <v>0</v>
      </c>
      <c r="F1169" s="284"/>
      <c r="G1169" s="289"/>
      <c r="H1169" s="304"/>
      <c r="I1169" s="290"/>
      <c r="J1169" s="304"/>
      <c r="K1169" s="305"/>
      <c r="L1169" s="50"/>
      <c r="M1169" s="63"/>
    </row>
    <row r="1170" spans="1:13">
      <c r="A1170" s="44">
        <f t="shared" ca="1" si="76"/>
        <v>0</v>
      </c>
      <c r="B1170" s="44" t="b" cm="1">
        <f t="array" ref="B1170">AND(分科號=E1170,D1170&gt;=分起日,D1170&lt;=分訖日,IF(分專案="全部",TRUE,J1170=分專案))</f>
        <v>0</v>
      </c>
      <c r="C1170" s="45">
        <f t="shared" si="74"/>
        <v>0</v>
      </c>
      <c r="D1170" s="44">
        <f t="shared" si="75"/>
        <v>0</v>
      </c>
      <c r="E1170" s="217">
        <f t="shared" si="77"/>
        <v>0</v>
      </c>
      <c r="F1170" s="284"/>
      <c r="G1170" s="289"/>
      <c r="H1170" s="304"/>
      <c r="I1170" s="290"/>
      <c r="J1170" s="304"/>
      <c r="K1170" s="305"/>
      <c r="L1170" s="50"/>
      <c r="M1170" s="63"/>
    </row>
    <row r="1171" spans="1:13">
      <c r="A1171" s="44">
        <f t="shared" ca="1" si="76"/>
        <v>0</v>
      </c>
      <c r="B1171" s="44" t="b" cm="1">
        <f t="array" ref="B1171">AND(分科號=E1171,D1171&gt;=分起日,D1171&lt;=分訖日,IF(分專案="全部",TRUE,J1171=分專案))</f>
        <v>0</v>
      </c>
      <c r="C1171" s="45">
        <f t="shared" si="74"/>
        <v>0</v>
      </c>
      <c r="D1171" s="44">
        <f t="shared" si="75"/>
        <v>0</v>
      </c>
      <c r="E1171" s="217">
        <f t="shared" si="77"/>
        <v>0</v>
      </c>
      <c r="F1171" s="284"/>
      <c r="G1171" s="289"/>
      <c r="H1171" s="304"/>
      <c r="I1171" s="290"/>
      <c r="J1171" s="304"/>
      <c r="K1171" s="305"/>
      <c r="L1171" s="50"/>
      <c r="M1171" s="63"/>
    </row>
    <row r="1172" spans="1:13">
      <c r="A1172" s="44">
        <f t="shared" ca="1" si="76"/>
        <v>0</v>
      </c>
      <c r="B1172" s="44" t="b" cm="1">
        <f t="array" ref="B1172">AND(分科號=E1172,D1172&gt;=分起日,D1172&lt;=分訖日,IF(分專案="全部",TRUE,J1172=分專案))</f>
        <v>0</v>
      </c>
      <c r="C1172" s="45">
        <f t="shared" si="74"/>
        <v>0</v>
      </c>
      <c r="D1172" s="44">
        <f t="shared" si="75"/>
        <v>0</v>
      </c>
      <c r="E1172" s="217">
        <f t="shared" si="77"/>
        <v>0</v>
      </c>
      <c r="F1172" s="284"/>
      <c r="G1172" s="289"/>
      <c r="H1172" s="304"/>
      <c r="I1172" s="290"/>
      <c r="J1172" s="304"/>
      <c r="K1172" s="305"/>
      <c r="L1172" s="50"/>
      <c r="M1172" s="63"/>
    </row>
    <row r="1173" spans="1:13">
      <c r="A1173" s="44">
        <f t="shared" ca="1" si="76"/>
        <v>0</v>
      </c>
      <c r="B1173" s="44" t="b" cm="1">
        <f t="array" ref="B1173">AND(分科號=E1173,D1173&gt;=分起日,D1173&lt;=分訖日,IF(分專案="全部",TRUE,J1173=分專案))</f>
        <v>0</v>
      </c>
      <c r="C1173" s="45">
        <f t="shared" si="74"/>
        <v>0</v>
      </c>
      <c r="D1173" s="44">
        <f t="shared" si="75"/>
        <v>0</v>
      </c>
      <c r="E1173" s="217">
        <f t="shared" si="77"/>
        <v>0</v>
      </c>
      <c r="F1173" s="284"/>
      <c r="G1173" s="289"/>
      <c r="H1173" s="304"/>
      <c r="I1173" s="290"/>
      <c r="J1173" s="304"/>
      <c r="K1173" s="305"/>
      <c r="L1173" s="50"/>
      <c r="M1173" s="63"/>
    </row>
    <row r="1174" spans="1:13">
      <c r="A1174" s="44">
        <f t="shared" ca="1" si="76"/>
        <v>0</v>
      </c>
      <c r="B1174" s="44" t="b" cm="1">
        <f t="array" ref="B1174">AND(分科號=E1174,D1174&gt;=分起日,D1174&lt;=分訖日,IF(分專案="全部",TRUE,J1174=分專案))</f>
        <v>0</v>
      </c>
      <c r="C1174" s="45">
        <f t="shared" si="74"/>
        <v>0</v>
      </c>
      <c r="D1174" s="44">
        <f t="shared" si="75"/>
        <v>0</v>
      </c>
      <c r="E1174" s="217">
        <f t="shared" si="77"/>
        <v>0</v>
      </c>
      <c r="F1174" s="284"/>
      <c r="G1174" s="289"/>
      <c r="H1174" s="304"/>
      <c r="I1174" s="290"/>
      <c r="J1174" s="304"/>
      <c r="K1174" s="305"/>
      <c r="L1174" s="50"/>
      <c r="M1174" s="63"/>
    </row>
    <row r="1175" spans="1:13">
      <c r="A1175" s="44">
        <f t="shared" ca="1" si="76"/>
        <v>0</v>
      </c>
      <c r="B1175" s="44" t="b" cm="1">
        <f t="array" ref="B1175">AND(分科號=E1175,D1175&gt;=分起日,D1175&lt;=分訖日,IF(分專案="全部",TRUE,J1175=分專案))</f>
        <v>0</v>
      </c>
      <c r="C1175" s="45">
        <f t="shared" si="74"/>
        <v>0</v>
      </c>
      <c r="D1175" s="44">
        <f t="shared" si="75"/>
        <v>0</v>
      </c>
      <c r="E1175" s="217">
        <f t="shared" si="77"/>
        <v>0</v>
      </c>
      <c r="F1175" s="284"/>
      <c r="G1175" s="289"/>
      <c r="H1175" s="304"/>
      <c r="I1175" s="290"/>
      <c r="J1175" s="304"/>
      <c r="K1175" s="305"/>
      <c r="L1175" s="50"/>
      <c r="M1175" s="63"/>
    </row>
    <row r="1176" spans="1:13">
      <c r="A1176" s="44">
        <f t="shared" ca="1" si="76"/>
        <v>0</v>
      </c>
      <c r="B1176" s="44" t="b" cm="1">
        <f t="array" ref="B1176">AND(分科號=E1176,D1176&gt;=分起日,D1176&lt;=分訖日,IF(分專案="全部",TRUE,J1176=分專案))</f>
        <v>0</v>
      </c>
      <c r="C1176" s="45">
        <f t="shared" si="74"/>
        <v>0</v>
      </c>
      <c r="D1176" s="44">
        <f t="shared" si="75"/>
        <v>0</v>
      </c>
      <c r="E1176" s="217">
        <f t="shared" si="77"/>
        <v>0</v>
      </c>
      <c r="F1176" s="284"/>
      <c r="G1176" s="289"/>
      <c r="H1176" s="304"/>
      <c r="I1176" s="290"/>
      <c r="J1176" s="304"/>
      <c r="K1176" s="305"/>
      <c r="L1176" s="50"/>
      <c r="M1176" s="63"/>
    </row>
    <row r="1177" spans="1:13">
      <c r="A1177" s="44">
        <f t="shared" ca="1" si="76"/>
        <v>0</v>
      </c>
      <c r="B1177" s="44" t="b" cm="1">
        <f t="array" ref="B1177">AND(分科號=E1177,D1177&gt;=分起日,D1177&lt;=分訖日,IF(分專案="全部",TRUE,J1177=分專案))</f>
        <v>0</v>
      </c>
      <c r="C1177" s="45">
        <f t="shared" si="74"/>
        <v>0</v>
      </c>
      <c r="D1177" s="44">
        <f t="shared" si="75"/>
        <v>0</v>
      </c>
      <c r="E1177" s="217">
        <f t="shared" si="77"/>
        <v>0</v>
      </c>
      <c r="F1177" s="284"/>
      <c r="G1177" s="289"/>
      <c r="H1177" s="304"/>
      <c r="I1177" s="290"/>
      <c r="J1177" s="304"/>
      <c r="K1177" s="305"/>
      <c r="L1177" s="50"/>
      <c r="M1177" s="63"/>
    </row>
    <row r="1178" spans="1:13">
      <c r="A1178" s="44">
        <f t="shared" ca="1" si="76"/>
        <v>0</v>
      </c>
      <c r="B1178" s="44" t="b" cm="1">
        <f t="array" ref="B1178">AND(分科號=E1178,D1178&gt;=分起日,D1178&lt;=分訖日,IF(分專案="全部",TRUE,J1178=分專案))</f>
        <v>0</v>
      </c>
      <c r="C1178" s="45">
        <f t="shared" si="74"/>
        <v>0</v>
      </c>
      <c r="D1178" s="44">
        <f t="shared" si="75"/>
        <v>0</v>
      </c>
      <c r="E1178" s="217">
        <f t="shared" si="77"/>
        <v>0</v>
      </c>
      <c r="F1178" s="284"/>
      <c r="G1178" s="289"/>
      <c r="H1178" s="304"/>
      <c r="I1178" s="290"/>
      <c r="J1178" s="304"/>
      <c r="K1178" s="305"/>
      <c r="L1178" s="50"/>
      <c r="M1178" s="63"/>
    </row>
    <row r="1179" spans="1:13">
      <c r="A1179" s="44">
        <f t="shared" ca="1" si="76"/>
        <v>0</v>
      </c>
      <c r="B1179" s="44" t="b" cm="1">
        <f t="array" ref="B1179">AND(分科號=E1179,D1179&gt;=分起日,D1179&lt;=分訖日,IF(分專案="全部",TRUE,J1179=分專案))</f>
        <v>0</v>
      </c>
      <c r="C1179" s="45">
        <f t="shared" si="74"/>
        <v>0</v>
      </c>
      <c r="D1179" s="44">
        <f t="shared" si="75"/>
        <v>0</v>
      </c>
      <c r="E1179" s="217">
        <f t="shared" si="77"/>
        <v>0</v>
      </c>
      <c r="F1179" s="284"/>
      <c r="G1179" s="289"/>
      <c r="H1179" s="304"/>
      <c r="I1179" s="290"/>
      <c r="J1179" s="304"/>
      <c r="K1179" s="305"/>
      <c r="L1179" s="50"/>
      <c r="M1179" s="63"/>
    </row>
    <row r="1180" spans="1:13">
      <c r="A1180" s="44">
        <f t="shared" ca="1" si="76"/>
        <v>0</v>
      </c>
      <c r="B1180" s="44" t="b" cm="1">
        <f t="array" ref="B1180">AND(分科號=E1180,D1180&gt;=分起日,D1180&lt;=分訖日,IF(分專案="全部",TRUE,J1180=分專案))</f>
        <v>0</v>
      </c>
      <c r="C1180" s="45">
        <f t="shared" si="74"/>
        <v>0</v>
      </c>
      <c r="D1180" s="44">
        <f t="shared" si="75"/>
        <v>0</v>
      </c>
      <c r="E1180" s="217">
        <f t="shared" si="77"/>
        <v>0</v>
      </c>
      <c r="F1180" s="284"/>
      <c r="G1180" s="289"/>
      <c r="H1180" s="304"/>
      <c r="I1180" s="290"/>
      <c r="J1180" s="304"/>
      <c r="K1180" s="305"/>
      <c r="L1180" s="50"/>
      <c r="M1180" s="63"/>
    </row>
    <row r="1181" spans="1:13">
      <c r="A1181" s="44">
        <f t="shared" ca="1" si="76"/>
        <v>0</v>
      </c>
      <c r="B1181" s="44" t="b" cm="1">
        <f t="array" ref="B1181">AND(分科號=E1181,D1181&gt;=分起日,D1181&lt;=分訖日,IF(分專案="全部",TRUE,J1181=分專案))</f>
        <v>0</v>
      </c>
      <c r="C1181" s="45">
        <f t="shared" si="74"/>
        <v>0</v>
      </c>
      <c r="D1181" s="44">
        <f t="shared" si="75"/>
        <v>0</v>
      </c>
      <c r="E1181" s="217">
        <f t="shared" si="77"/>
        <v>0</v>
      </c>
      <c r="F1181" s="284"/>
      <c r="G1181" s="289"/>
      <c r="H1181" s="304"/>
      <c r="I1181" s="290"/>
      <c r="J1181" s="304"/>
      <c r="K1181" s="305"/>
      <c r="L1181" s="50"/>
      <c r="M1181" s="63"/>
    </row>
    <row r="1182" spans="1:13">
      <c r="A1182" s="44">
        <f t="shared" ca="1" si="76"/>
        <v>0</v>
      </c>
      <c r="B1182" s="44" t="b" cm="1">
        <f t="array" ref="B1182">AND(分科號=E1182,D1182&gt;=分起日,D1182&lt;=分訖日,IF(分專案="全部",TRUE,J1182=分專案))</f>
        <v>0</v>
      </c>
      <c r="C1182" s="45">
        <f t="shared" si="74"/>
        <v>0</v>
      </c>
      <c r="D1182" s="44">
        <f t="shared" si="75"/>
        <v>0</v>
      </c>
      <c r="E1182" s="217">
        <f t="shared" si="77"/>
        <v>0</v>
      </c>
      <c r="F1182" s="284"/>
      <c r="G1182" s="289"/>
      <c r="H1182" s="304"/>
      <c r="I1182" s="290"/>
      <c r="J1182" s="304"/>
      <c r="K1182" s="305"/>
      <c r="L1182" s="50"/>
      <c r="M1182" s="63"/>
    </row>
    <row r="1183" spans="1:13">
      <c r="A1183" s="44">
        <f t="shared" ca="1" si="76"/>
        <v>0</v>
      </c>
      <c r="B1183" s="44" t="b" cm="1">
        <f t="array" ref="B1183">AND(分科號=E1183,D1183&gt;=分起日,D1183&lt;=分訖日,IF(分專案="全部",TRUE,J1183=分專案))</f>
        <v>0</v>
      </c>
      <c r="C1183" s="45">
        <f t="shared" si="74"/>
        <v>0</v>
      </c>
      <c r="D1183" s="44">
        <f t="shared" si="75"/>
        <v>0</v>
      </c>
      <c r="E1183" s="217">
        <f t="shared" si="77"/>
        <v>0</v>
      </c>
      <c r="F1183" s="284"/>
      <c r="G1183" s="289"/>
      <c r="H1183" s="304"/>
      <c r="I1183" s="290"/>
      <c r="J1183" s="304"/>
      <c r="K1183" s="305"/>
      <c r="L1183" s="50"/>
      <c r="M1183" s="63"/>
    </row>
    <row r="1184" spans="1:13">
      <c r="A1184" s="44">
        <f t="shared" ca="1" si="76"/>
        <v>0</v>
      </c>
      <c r="B1184" s="44" t="b" cm="1">
        <f t="array" ref="B1184">AND(分科號=E1184,D1184&gt;=分起日,D1184&lt;=分訖日,IF(分專案="全部",TRUE,J1184=分專案))</f>
        <v>0</v>
      </c>
      <c r="C1184" s="45">
        <f t="shared" si="74"/>
        <v>0</v>
      </c>
      <c r="D1184" s="44">
        <f t="shared" si="75"/>
        <v>0</v>
      </c>
      <c r="E1184" s="217">
        <f t="shared" si="77"/>
        <v>0</v>
      </c>
      <c r="F1184" s="284"/>
      <c r="G1184" s="289"/>
      <c r="H1184" s="304"/>
      <c r="I1184" s="290"/>
      <c r="J1184" s="304"/>
      <c r="K1184" s="305"/>
      <c r="L1184" s="50"/>
      <c r="M1184" s="63"/>
    </row>
    <row r="1185" spans="1:13">
      <c r="A1185" s="44">
        <f t="shared" ca="1" si="76"/>
        <v>0</v>
      </c>
      <c r="B1185" s="44" t="b" cm="1">
        <f t="array" ref="B1185">AND(分科號=E1185,D1185&gt;=分起日,D1185&lt;=分訖日,IF(分專案="全部",TRUE,J1185=分專案))</f>
        <v>0</v>
      </c>
      <c r="C1185" s="45">
        <f t="shared" si="74"/>
        <v>0</v>
      </c>
      <c r="D1185" s="44">
        <f t="shared" si="75"/>
        <v>0</v>
      </c>
      <c r="E1185" s="217">
        <f t="shared" si="77"/>
        <v>0</v>
      </c>
      <c r="F1185" s="284"/>
      <c r="G1185" s="289"/>
      <c r="H1185" s="304"/>
      <c r="I1185" s="290"/>
      <c r="J1185" s="304"/>
      <c r="K1185" s="305"/>
      <c r="L1185" s="50"/>
      <c r="M1185" s="63"/>
    </row>
    <row r="1186" spans="1:13">
      <c r="A1186" s="44">
        <f t="shared" ca="1" si="76"/>
        <v>0</v>
      </c>
      <c r="B1186" s="44" t="b" cm="1">
        <f t="array" ref="B1186">AND(分科號=E1186,D1186&gt;=分起日,D1186&lt;=分訖日,IF(分專案="全部",TRUE,J1186=分專案))</f>
        <v>0</v>
      </c>
      <c r="C1186" s="45">
        <f t="shared" si="74"/>
        <v>0</v>
      </c>
      <c r="D1186" s="44">
        <f t="shared" si="75"/>
        <v>0</v>
      </c>
      <c r="E1186" s="217">
        <f t="shared" si="77"/>
        <v>0</v>
      </c>
      <c r="F1186" s="284"/>
      <c r="G1186" s="289"/>
      <c r="H1186" s="304"/>
      <c r="I1186" s="290"/>
      <c r="J1186" s="304"/>
      <c r="K1186" s="305"/>
      <c r="L1186" s="50"/>
      <c r="M1186" s="63"/>
    </row>
    <row r="1187" spans="1:13">
      <c r="A1187" s="44">
        <f t="shared" ca="1" si="76"/>
        <v>0</v>
      </c>
      <c r="B1187" s="44" t="b" cm="1">
        <f t="array" ref="B1187">AND(分科號=E1187,D1187&gt;=分起日,D1187&lt;=分訖日,IF(分專案="全部",TRUE,J1187=分專案))</f>
        <v>0</v>
      </c>
      <c r="C1187" s="45">
        <f t="shared" si="74"/>
        <v>0</v>
      </c>
      <c r="D1187" s="44">
        <f t="shared" si="75"/>
        <v>0</v>
      </c>
      <c r="E1187" s="217">
        <f t="shared" si="77"/>
        <v>0</v>
      </c>
      <c r="F1187" s="284"/>
      <c r="G1187" s="289"/>
      <c r="H1187" s="304"/>
      <c r="I1187" s="290"/>
      <c r="J1187" s="304"/>
      <c r="K1187" s="305"/>
      <c r="L1187" s="50"/>
      <c r="M1187" s="63"/>
    </row>
    <row r="1188" spans="1:13">
      <c r="A1188" s="44">
        <f t="shared" ca="1" si="76"/>
        <v>0</v>
      </c>
      <c r="B1188" s="44" t="b" cm="1">
        <f t="array" ref="B1188">AND(分科號=E1188,D1188&gt;=分起日,D1188&lt;=分訖日,IF(分專案="全部",TRUE,J1188=分專案))</f>
        <v>0</v>
      </c>
      <c r="C1188" s="45">
        <f t="shared" si="74"/>
        <v>0</v>
      </c>
      <c r="D1188" s="44">
        <f t="shared" si="75"/>
        <v>0</v>
      </c>
      <c r="E1188" s="217">
        <f t="shared" si="77"/>
        <v>0</v>
      </c>
      <c r="F1188" s="284"/>
      <c r="G1188" s="289"/>
      <c r="H1188" s="304"/>
      <c r="I1188" s="290"/>
      <c r="J1188" s="304"/>
      <c r="K1188" s="305"/>
      <c r="L1188" s="50"/>
      <c r="M1188" s="63"/>
    </row>
    <row r="1189" spans="1:13">
      <c r="A1189" s="44">
        <f t="shared" ca="1" si="76"/>
        <v>0</v>
      </c>
      <c r="B1189" s="44" t="b" cm="1">
        <f t="array" ref="B1189">AND(分科號=E1189,D1189&gt;=分起日,D1189&lt;=分訖日,IF(分專案="全部",TRUE,J1189=分專案))</f>
        <v>0</v>
      </c>
      <c r="C1189" s="45">
        <f t="shared" si="74"/>
        <v>0</v>
      </c>
      <c r="D1189" s="44">
        <f t="shared" si="75"/>
        <v>0</v>
      </c>
      <c r="E1189" s="217">
        <f t="shared" si="77"/>
        <v>0</v>
      </c>
      <c r="F1189" s="284"/>
      <c r="G1189" s="289"/>
      <c r="H1189" s="304"/>
      <c r="I1189" s="290"/>
      <c r="J1189" s="304"/>
      <c r="K1189" s="305"/>
      <c r="L1189" s="50"/>
      <c r="M1189" s="63"/>
    </row>
    <row r="1190" spans="1:13">
      <c r="A1190" s="44">
        <f t="shared" ca="1" si="76"/>
        <v>0</v>
      </c>
      <c r="B1190" s="44" t="b" cm="1">
        <f t="array" ref="B1190">AND(分科號=E1190,D1190&gt;=分起日,D1190&lt;=分訖日,IF(分專案="全部",TRUE,J1190=分專案))</f>
        <v>0</v>
      </c>
      <c r="C1190" s="45">
        <f t="shared" si="74"/>
        <v>0</v>
      </c>
      <c r="D1190" s="44">
        <f t="shared" si="75"/>
        <v>0</v>
      </c>
      <c r="E1190" s="217">
        <f t="shared" si="77"/>
        <v>0</v>
      </c>
      <c r="F1190" s="284"/>
      <c r="G1190" s="289"/>
      <c r="H1190" s="304"/>
      <c r="I1190" s="290"/>
      <c r="J1190" s="304"/>
      <c r="K1190" s="305"/>
      <c r="L1190" s="50"/>
      <c r="M1190" s="63"/>
    </row>
    <row r="1191" spans="1:13">
      <c r="A1191" s="44">
        <f t="shared" ca="1" si="76"/>
        <v>0</v>
      </c>
      <c r="B1191" s="44" t="b" cm="1">
        <f t="array" ref="B1191">AND(分科號=E1191,D1191&gt;=分起日,D1191&lt;=分訖日,IF(分專案="全部",TRUE,J1191=分專案))</f>
        <v>0</v>
      </c>
      <c r="C1191" s="45">
        <f t="shared" si="74"/>
        <v>0</v>
      </c>
      <c r="D1191" s="44">
        <f t="shared" si="75"/>
        <v>0</v>
      </c>
      <c r="E1191" s="217">
        <f t="shared" si="77"/>
        <v>0</v>
      </c>
      <c r="F1191" s="284"/>
      <c r="G1191" s="289"/>
      <c r="H1191" s="304"/>
      <c r="I1191" s="290"/>
      <c r="J1191" s="304"/>
      <c r="K1191" s="305"/>
      <c r="L1191" s="50"/>
      <c r="M1191" s="63"/>
    </row>
    <row r="1192" spans="1:13">
      <c r="A1192" s="44">
        <f t="shared" ca="1" si="76"/>
        <v>0</v>
      </c>
      <c r="B1192" s="44" t="b" cm="1">
        <f t="array" ref="B1192">AND(分科號=E1192,D1192&gt;=分起日,D1192&lt;=分訖日,IF(分專案="全部",TRUE,J1192=分專案))</f>
        <v>0</v>
      </c>
      <c r="C1192" s="45">
        <f t="shared" si="74"/>
        <v>0</v>
      </c>
      <c r="D1192" s="44">
        <f t="shared" si="75"/>
        <v>0</v>
      </c>
      <c r="E1192" s="217">
        <f t="shared" si="77"/>
        <v>0</v>
      </c>
      <c r="F1192" s="284"/>
      <c r="G1192" s="289"/>
      <c r="H1192" s="304"/>
      <c r="I1192" s="290"/>
      <c r="J1192" s="304"/>
      <c r="K1192" s="305"/>
      <c r="L1192" s="50"/>
      <c r="M1192" s="63"/>
    </row>
    <row r="1193" spans="1:13">
      <c r="A1193" s="44">
        <f t="shared" ca="1" si="76"/>
        <v>0</v>
      </c>
      <c r="B1193" s="44" t="b" cm="1">
        <f t="array" ref="B1193">AND(分科號=E1193,D1193&gt;=分起日,D1193&lt;=分訖日,IF(分專案="全部",TRUE,J1193=分專案))</f>
        <v>0</v>
      </c>
      <c r="C1193" s="45">
        <f t="shared" si="74"/>
        <v>0</v>
      </c>
      <c r="D1193" s="44">
        <f t="shared" si="75"/>
        <v>0</v>
      </c>
      <c r="E1193" s="217">
        <f t="shared" si="77"/>
        <v>0</v>
      </c>
      <c r="F1193" s="284"/>
      <c r="G1193" s="289"/>
      <c r="H1193" s="304"/>
      <c r="I1193" s="290"/>
      <c r="J1193" s="304"/>
      <c r="K1193" s="305"/>
      <c r="L1193" s="50"/>
      <c r="M1193" s="63"/>
    </row>
    <row r="1194" spans="1:13">
      <c r="A1194" s="44">
        <f t="shared" ca="1" si="76"/>
        <v>0</v>
      </c>
      <c r="B1194" s="44" t="b" cm="1">
        <f t="array" ref="B1194">AND(分科號=E1194,D1194&gt;=分起日,D1194&lt;=分訖日,IF(分專案="全部",TRUE,J1194=分專案))</f>
        <v>0</v>
      </c>
      <c r="C1194" s="45">
        <f t="shared" si="74"/>
        <v>0</v>
      </c>
      <c r="D1194" s="44">
        <f t="shared" si="75"/>
        <v>0</v>
      </c>
      <c r="E1194" s="217">
        <f t="shared" si="77"/>
        <v>0</v>
      </c>
      <c r="F1194" s="284"/>
      <c r="G1194" s="289"/>
      <c r="H1194" s="304"/>
      <c r="I1194" s="290"/>
      <c r="J1194" s="304"/>
      <c r="K1194" s="305"/>
      <c r="L1194" s="50"/>
      <c r="M1194" s="63"/>
    </row>
    <row r="1195" spans="1:13">
      <c r="A1195" s="44">
        <f t="shared" ca="1" si="76"/>
        <v>0</v>
      </c>
      <c r="B1195" s="44" t="b" cm="1">
        <f t="array" ref="B1195">AND(分科號=E1195,D1195&gt;=分起日,D1195&lt;=分訖日,IF(分專案="全部",TRUE,J1195=分專案))</f>
        <v>0</v>
      </c>
      <c r="C1195" s="45">
        <f t="shared" si="74"/>
        <v>0</v>
      </c>
      <c r="D1195" s="44">
        <f t="shared" si="75"/>
        <v>0</v>
      </c>
      <c r="E1195" s="217">
        <f t="shared" si="77"/>
        <v>0</v>
      </c>
      <c r="F1195" s="284"/>
      <c r="G1195" s="289"/>
      <c r="H1195" s="304"/>
      <c r="I1195" s="290"/>
      <c r="J1195" s="304"/>
      <c r="K1195" s="305"/>
      <c r="L1195" s="50"/>
      <c r="M1195" s="63"/>
    </row>
    <row r="1196" spans="1:13">
      <c r="A1196" s="44">
        <f t="shared" ca="1" si="76"/>
        <v>0</v>
      </c>
      <c r="B1196" s="44" t="b" cm="1">
        <f t="array" ref="B1196">AND(分科號=E1196,D1196&gt;=分起日,D1196&lt;=分訖日,IF(分專案="全部",TRUE,J1196=分專案))</f>
        <v>0</v>
      </c>
      <c r="C1196" s="45">
        <f t="shared" si="74"/>
        <v>0</v>
      </c>
      <c r="D1196" s="44">
        <f t="shared" si="75"/>
        <v>0</v>
      </c>
      <c r="E1196" s="217">
        <f t="shared" si="77"/>
        <v>0</v>
      </c>
      <c r="F1196" s="284"/>
      <c r="G1196" s="289"/>
      <c r="H1196" s="304"/>
      <c r="I1196" s="290"/>
      <c r="J1196" s="304"/>
      <c r="K1196" s="305"/>
      <c r="L1196" s="50"/>
      <c r="M1196" s="63"/>
    </row>
    <row r="1197" spans="1:13">
      <c r="A1197" s="44">
        <f t="shared" ca="1" si="76"/>
        <v>0</v>
      </c>
      <c r="B1197" s="44" t="b" cm="1">
        <f t="array" ref="B1197">AND(分科號=E1197,D1197&gt;=分起日,D1197&lt;=分訖日,IF(分專案="全部",TRUE,J1197=分專案))</f>
        <v>0</v>
      </c>
      <c r="C1197" s="45">
        <f t="shared" si="74"/>
        <v>0</v>
      </c>
      <c r="D1197" s="44">
        <f t="shared" si="75"/>
        <v>0</v>
      </c>
      <c r="E1197" s="217">
        <f t="shared" si="77"/>
        <v>0</v>
      </c>
      <c r="F1197" s="284"/>
      <c r="G1197" s="289"/>
      <c r="H1197" s="304"/>
      <c r="I1197" s="290"/>
      <c r="J1197" s="304"/>
      <c r="K1197" s="305"/>
      <c r="L1197" s="50"/>
      <c r="M1197" s="63"/>
    </row>
    <row r="1198" spans="1:13">
      <c r="A1198" s="44">
        <f t="shared" ca="1" si="76"/>
        <v>0</v>
      </c>
      <c r="B1198" s="44" t="b" cm="1">
        <f t="array" ref="B1198">AND(分科號=E1198,D1198&gt;=分起日,D1198&lt;=分訖日,IF(分專案="全部",TRUE,J1198=分專案))</f>
        <v>0</v>
      </c>
      <c r="C1198" s="45">
        <f t="shared" si="74"/>
        <v>0</v>
      </c>
      <c r="D1198" s="44">
        <f t="shared" si="75"/>
        <v>0</v>
      </c>
      <c r="E1198" s="217">
        <f t="shared" si="77"/>
        <v>0</v>
      </c>
      <c r="F1198" s="284"/>
      <c r="G1198" s="289"/>
      <c r="H1198" s="304"/>
      <c r="I1198" s="290"/>
      <c r="J1198" s="304"/>
      <c r="K1198" s="305"/>
      <c r="L1198" s="50"/>
      <c r="M1198" s="63"/>
    </row>
    <row r="1199" spans="1:13">
      <c r="A1199" s="44">
        <f t="shared" ca="1" si="76"/>
        <v>0</v>
      </c>
      <c r="B1199" s="44" t="b" cm="1">
        <f t="array" ref="B1199">AND(分科號=E1199,D1199&gt;=分起日,D1199&lt;=分訖日,IF(分專案="全部",TRUE,J1199=分專案))</f>
        <v>0</v>
      </c>
      <c r="C1199" s="45">
        <f t="shared" si="74"/>
        <v>0</v>
      </c>
      <c r="D1199" s="44">
        <f t="shared" si="75"/>
        <v>0</v>
      </c>
      <c r="E1199" s="217">
        <f t="shared" si="77"/>
        <v>0</v>
      </c>
      <c r="F1199" s="284"/>
      <c r="G1199" s="289"/>
      <c r="H1199" s="304"/>
      <c r="I1199" s="290"/>
      <c r="J1199" s="304"/>
      <c r="K1199" s="305"/>
      <c r="L1199" s="50"/>
      <c r="M1199" s="63"/>
    </row>
    <row r="1200" spans="1:13">
      <c r="A1200" s="44">
        <f t="shared" ca="1" si="76"/>
        <v>0</v>
      </c>
      <c r="B1200" s="44" t="b" cm="1">
        <f t="array" ref="B1200">AND(分科號=E1200,D1200&gt;=分起日,D1200&lt;=分訖日,IF(分專案="全部",TRUE,J1200=分專案))</f>
        <v>0</v>
      </c>
      <c r="C1200" s="45">
        <f t="shared" si="74"/>
        <v>0</v>
      </c>
      <c r="D1200" s="44">
        <f t="shared" si="75"/>
        <v>0</v>
      </c>
      <c r="E1200" s="217">
        <f t="shared" si="77"/>
        <v>0</v>
      </c>
      <c r="F1200" s="284"/>
      <c r="G1200" s="289"/>
      <c r="H1200" s="304"/>
      <c r="I1200" s="290"/>
      <c r="J1200" s="304"/>
      <c r="K1200" s="305"/>
      <c r="L1200" s="50"/>
      <c r="M1200" s="63"/>
    </row>
    <row r="1201" spans="1:13">
      <c r="A1201" s="44">
        <f t="shared" ca="1" si="76"/>
        <v>0</v>
      </c>
      <c r="B1201" s="44" t="b" cm="1">
        <f t="array" ref="B1201">AND(分科號=E1201,D1201&gt;=分起日,D1201&lt;=分訖日,IF(分專案="全部",TRUE,J1201=分專案))</f>
        <v>0</v>
      </c>
      <c r="C1201" s="45">
        <f t="shared" si="74"/>
        <v>0</v>
      </c>
      <c r="D1201" s="44">
        <f t="shared" si="75"/>
        <v>0</v>
      </c>
      <c r="E1201" s="217">
        <f t="shared" si="77"/>
        <v>0</v>
      </c>
      <c r="F1201" s="284"/>
      <c r="G1201" s="289"/>
      <c r="H1201" s="304"/>
      <c r="I1201" s="290"/>
      <c r="J1201" s="304"/>
      <c r="K1201" s="305"/>
      <c r="L1201" s="50"/>
      <c r="M1201" s="63"/>
    </row>
    <row r="1202" spans="1:13">
      <c r="A1202" s="44">
        <f t="shared" ca="1" si="76"/>
        <v>0</v>
      </c>
      <c r="B1202" s="44" t="b" cm="1">
        <f t="array" ref="B1202">AND(分科號=E1202,D1202&gt;=分起日,D1202&lt;=分訖日,IF(分專案="全部",TRUE,J1202=分專案))</f>
        <v>0</v>
      </c>
      <c r="C1202" s="45">
        <f t="shared" si="74"/>
        <v>0</v>
      </c>
      <c r="D1202" s="44">
        <f t="shared" si="75"/>
        <v>0</v>
      </c>
      <c r="E1202" s="217">
        <f t="shared" si="77"/>
        <v>0</v>
      </c>
      <c r="F1202" s="284"/>
      <c r="G1202" s="289"/>
      <c r="H1202" s="304"/>
      <c r="I1202" s="290"/>
      <c r="J1202" s="304"/>
      <c r="K1202" s="305"/>
      <c r="L1202" s="50"/>
      <c r="M1202" s="63"/>
    </row>
    <row r="1203" spans="1:13">
      <c r="A1203" s="44">
        <f t="shared" ca="1" si="76"/>
        <v>0</v>
      </c>
      <c r="B1203" s="44" t="b" cm="1">
        <f t="array" ref="B1203">AND(分科號=E1203,D1203&gt;=分起日,D1203&lt;=分訖日,IF(分專案="全部",TRUE,J1203=分專案))</f>
        <v>0</v>
      </c>
      <c r="C1203" s="45">
        <f t="shared" si="74"/>
        <v>0</v>
      </c>
      <c r="D1203" s="44">
        <f t="shared" si="75"/>
        <v>0</v>
      </c>
      <c r="E1203" s="217">
        <f t="shared" si="77"/>
        <v>0</v>
      </c>
      <c r="F1203" s="284"/>
      <c r="G1203" s="289"/>
      <c r="H1203" s="304"/>
      <c r="I1203" s="290"/>
      <c r="J1203" s="304"/>
      <c r="K1203" s="305"/>
      <c r="L1203" s="50"/>
      <c r="M1203" s="63"/>
    </row>
    <row r="1204" spans="1:13">
      <c r="A1204" s="44">
        <f t="shared" ca="1" si="76"/>
        <v>0</v>
      </c>
      <c r="B1204" s="44" t="b" cm="1">
        <f t="array" ref="B1204">AND(分科號=E1204,D1204&gt;=分起日,D1204&lt;=分訖日,IF(分專案="全部",TRUE,J1204=分專案))</f>
        <v>0</v>
      </c>
      <c r="C1204" s="45">
        <f t="shared" si="74"/>
        <v>0</v>
      </c>
      <c r="D1204" s="44">
        <f t="shared" si="75"/>
        <v>0</v>
      </c>
      <c r="E1204" s="217">
        <f t="shared" si="77"/>
        <v>0</v>
      </c>
      <c r="F1204" s="284"/>
      <c r="G1204" s="289"/>
      <c r="H1204" s="304"/>
      <c r="I1204" s="290"/>
      <c r="J1204" s="304"/>
      <c r="K1204" s="305"/>
      <c r="L1204" s="50"/>
      <c r="M1204" s="63"/>
    </row>
    <row r="1205" spans="1:13">
      <c r="A1205" s="44">
        <f t="shared" ca="1" si="76"/>
        <v>0</v>
      </c>
      <c r="B1205" s="44" t="b" cm="1">
        <f t="array" ref="B1205">AND(分科號=E1205,D1205&gt;=分起日,D1205&lt;=分訖日,IF(分專案="全部",TRUE,J1205=分專案))</f>
        <v>0</v>
      </c>
      <c r="C1205" s="45">
        <f t="shared" si="74"/>
        <v>0</v>
      </c>
      <c r="D1205" s="44">
        <f t="shared" si="75"/>
        <v>0</v>
      </c>
      <c r="E1205" s="217">
        <f t="shared" si="77"/>
        <v>0</v>
      </c>
      <c r="F1205" s="284"/>
      <c r="G1205" s="289"/>
      <c r="H1205" s="304"/>
      <c r="I1205" s="290"/>
      <c r="J1205" s="304"/>
      <c r="K1205" s="305"/>
      <c r="L1205" s="50"/>
      <c r="M1205" s="63"/>
    </row>
    <row r="1206" spans="1:13">
      <c r="A1206" s="44">
        <f t="shared" ca="1" si="76"/>
        <v>0</v>
      </c>
      <c r="B1206" s="44" t="b" cm="1">
        <f t="array" ref="B1206">AND(分科號=E1206,D1206&gt;=分起日,D1206&lt;=分訖日,IF(分專案="全部",TRUE,J1206=分專案))</f>
        <v>0</v>
      </c>
      <c r="C1206" s="45">
        <f t="shared" si="74"/>
        <v>0</v>
      </c>
      <c r="D1206" s="44">
        <f t="shared" si="75"/>
        <v>0</v>
      </c>
      <c r="E1206" s="217">
        <f t="shared" si="77"/>
        <v>0</v>
      </c>
      <c r="F1206" s="284"/>
      <c r="G1206" s="289"/>
      <c r="H1206" s="304"/>
      <c r="I1206" s="290"/>
      <c r="J1206" s="304"/>
      <c r="K1206" s="305"/>
      <c r="L1206" s="50"/>
      <c r="M1206" s="63"/>
    </row>
    <row r="1207" spans="1:13">
      <c r="A1207" s="44">
        <f t="shared" ca="1" si="76"/>
        <v>0</v>
      </c>
      <c r="B1207" s="44" t="b" cm="1">
        <f t="array" ref="B1207">AND(分科號=E1207,D1207&gt;=分起日,D1207&lt;=分訖日,IF(分專案="全部",TRUE,J1207=分專案))</f>
        <v>0</v>
      </c>
      <c r="C1207" s="45">
        <f t="shared" si="74"/>
        <v>0</v>
      </c>
      <c r="D1207" s="44">
        <f t="shared" si="75"/>
        <v>0</v>
      </c>
      <c r="E1207" s="217">
        <f t="shared" si="77"/>
        <v>0</v>
      </c>
      <c r="F1207" s="284"/>
      <c r="G1207" s="289"/>
      <c r="H1207" s="304"/>
      <c r="I1207" s="290"/>
      <c r="J1207" s="304"/>
      <c r="K1207" s="305"/>
      <c r="L1207" s="50"/>
      <c r="M1207" s="63"/>
    </row>
    <row r="1208" spans="1:13">
      <c r="A1208" s="44">
        <f t="shared" ca="1" si="76"/>
        <v>0</v>
      </c>
      <c r="B1208" s="44" t="b" cm="1">
        <f t="array" ref="B1208">AND(分科號=E1208,D1208&gt;=分起日,D1208&lt;=分訖日,IF(分專案="全部",TRUE,J1208=分專案))</f>
        <v>0</v>
      </c>
      <c r="C1208" s="45">
        <f t="shared" si="74"/>
        <v>0</v>
      </c>
      <c r="D1208" s="44">
        <f t="shared" si="75"/>
        <v>0</v>
      </c>
      <c r="E1208" s="217">
        <f t="shared" si="77"/>
        <v>0</v>
      </c>
      <c r="F1208" s="284"/>
      <c r="G1208" s="289"/>
      <c r="H1208" s="304"/>
      <c r="I1208" s="290"/>
      <c r="J1208" s="304"/>
      <c r="K1208" s="305"/>
      <c r="L1208" s="50"/>
      <c r="M1208" s="63"/>
    </row>
    <row r="1209" spans="1:13">
      <c r="A1209" s="44">
        <f t="shared" ca="1" si="76"/>
        <v>0</v>
      </c>
      <c r="B1209" s="44" t="b" cm="1">
        <f t="array" ref="B1209">AND(分科號=E1209,D1209&gt;=分起日,D1209&lt;=分訖日,IF(分專案="全部",TRUE,J1209=分專案))</f>
        <v>0</v>
      </c>
      <c r="C1209" s="45">
        <f t="shared" si="74"/>
        <v>0</v>
      </c>
      <c r="D1209" s="44">
        <f t="shared" si="75"/>
        <v>0</v>
      </c>
      <c r="E1209" s="217">
        <f t="shared" si="77"/>
        <v>0</v>
      </c>
      <c r="F1209" s="284"/>
      <c r="G1209" s="289"/>
      <c r="H1209" s="304"/>
      <c r="I1209" s="290"/>
      <c r="J1209" s="304"/>
      <c r="K1209" s="305"/>
      <c r="L1209" s="50"/>
      <c r="M1209" s="63"/>
    </row>
    <row r="1210" spans="1:13">
      <c r="A1210" s="44">
        <f t="shared" ca="1" si="76"/>
        <v>0</v>
      </c>
      <c r="B1210" s="44" t="b" cm="1">
        <f t="array" ref="B1210">AND(分科號=E1210,D1210&gt;=分起日,D1210&lt;=分訖日,IF(分專案="全部",TRUE,J1210=分專案))</f>
        <v>0</v>
      </c>
      <c r="C1210" s="45">
        <f t="shared" si="74"/>
        <v>0</v>
      </c>
      <c r="D1210" s="44">
        <f t="shared" si="75"/>
        <v>0</v>
      </c>
      <c r="E1210" s="217">
        <f t="shared" si="77"/>
        <v>0</v>
      </c>
      <c r="F1210" s="284"/>
      <c r="G1210" s="289"/>
      <c r="H1210" s="304"/>
      <c r="I1210" s="290"/>
      <c r="J1210" s="304"/>
      <c r="K1210" s="305"/>
      <c r="L1210" s="50"/>
      <c r="M1210" s="63"/>
    </row>
    <row r="1211" spans="1:13">
      <c r="A1211" s="44">
        <f t="shared" ca="1" si="76"/>
        <v>0</v>
      </c>
      <c r="B1211" s="44" t="b" cm="1">
        <f t="array" ref="B1211">AND(分科號=E1211,D1211&gt;=分起日,D1211&lt;=分訖日,IF(分專案="全部",TRUE,J1211=分專案))</f>
        <v>0</v>
      </c>
      <c r="C1211" s="45">
        <f t="shared" si="74"/>
        <v>0</v>
      </c>
      <c r="D1211" s="44">
        <f t="shared" si="75"/>
        <v>0</v>
      </c>
      <c r="E1211" s="217">
        <f t="shared" si="77"/>
        <v>0</v>
      </c>
      <c r="F1211" s="284"/>
      <c r="G1211" s="289"/>
      <c r="H1211" s="304"/>
      <c r="I1211" s="290"/>
      <c r="J1211" s="304"/>
      <c r="K1211" s="305"/>
      <c r="L1211" s="50"/>
      <c r="M1211" s="63"/>
    </row>
    <row r="1212" spans="1:13">
      <c r="A1212" s="44">
        <f t="shared" ca="1" si="76"/>
        <v>0</v>
      </c>
      <c r="B1212" s="44" t="b" cm="1">
        <f t="array" ref="B1212">AND(分科號=E1212,D1212&gt;=分起日,D1212&lt;=分訖日,IF(分專案="全部",TRUE,J1212=分專案))</f>
        <v>0</v>
      </c>
      <c r="C1212" s="45">
        <f t="shared" si="74"/>
        <v>0</v>
      </c>
      <c r="D1212" s="44">
        <f t="shared" si="75"/>
        <v>0</v>
      </c>
      <c r="E1212" s="217">
        <f t="shared" si="77"/>
        <v>0</v>
      </c>
      <c r="F1212" s="284"/>
      <c r="G1212" s="289"/>
      <c r="H1212" s="304"/>
      <c r="I1212" s="290"/>
      <c r="J1212" s="304"/>
      <c r="K1212" s="305"/>
      <c r="L1212" s="50"/>
      <c r="M1212" s="63"/>
    </row>
    <row r="1213" spans="1:13">
      <c r="A1213" s="44">
        <f t="shared" ca="1" si="76"/>
        <v>0</v>
      </c>
      <c r="B1213" s="44" t="b" cm="1">
        <f t="array" ref="B1213">AND(分科號=E1213,D1213&gt;=分起日,D1213&lt;=分訖日,IF(分專案="全部",TRUE,J1213=分專案))</f>
        <v>0</v>
      </c>
      <c r="C1213" s="45">
        <f t="shared" si="74"/>
        <v>0</v>
      </c>
      <c r="D1213" s="44">
        <f t="shared" si="75"/>
        <v>0</v>
      </c>
      <c r="E1213" s="217">
        <f t="shared" si="77"/>
        <v>0</v>
      </c>
      <c r="F1213" s="284"/>
      <c r="G1213" s="289"/>
      <c r="H1213" s="304"/>
      <c r="I1213" s="290"/>
      <c r="J1213" s="304"/>
      <c r="K1213" s="305"/>
      <c r="L1213" s="50"/>
      <c r="M1213" s="63"/>
    </row>
    <row r="1214" spans="1:13">
      <c r="A1214" s="44">
        <f t="shared" ca="1" si="76"/>
        <v>0</v>
      </c>
      <c r="B1214" s="44" t="b" cm="1">
        <f t="array" ref="B1214">AND(分科號=E1214,D1214&gt;=分起日,D1214&lt;=分訖日,IF(分專案="全部",TRUE,J1214=分專案))</f>
        <v>0</v>
      </c>
      <c r="C1214" s="45">
        <f t="shared" si="74"/>
        <v>0</v>
      </c>
      <c r="D1214" s="44">
        <f t="shared" si="75"/>
        <v>0</v>
      </c>
      <c r="E1214" s="217">
        <f t="shared" si="77"/>
        <v>0</v>
      </c>
      <c r="F1214" s="284"/>
      <c r="G1214" s="289"/>
      <c r="H1214" s="304"/>
      <c r="I1214" s="290"/>
      <c r="J1214" s="304"/>
      <c r="K1214" s="305"/>
      <c r="L1214" s="50"/>
      <c r="M1214" s="63"/>
    </row>
    <row r="1215" spans="1:13">
      <c r="A1215" s="44">
        <f t="shared" ca="1" si="76"/>
        <v>0</v>
      </c>
      <c r="B1215" s="44" t="b" cm="1">
        <f t="array" ref="B1215">AND(分科號=E1215,D1215&gt;=分起日,D1215&lt;=分訖日,IF(分專案="全部",TRUE,J1215=分專案))</f>
        <v>0</v>
      </c>
      <c r="C1215" s="45">
        <f t="shared" si="74"/>
        <v>0</v>
      </c>
      <c r="D1215" s="44">
        <f t="shared" si="75"/>
        <v>0</v>
      </c>
      <c r="E1215" s="217">
        <f t="shared" si="77"/>
        <v>0</v>
      </c>
      <c r="F1215" s="284"/>
      <c r="G1215" s="289"/>
      <c r="H1215" s="304"/>
      <c r="I1215" s="290"/>
      <c r="J1215" s="304"/>
      <c r="K1215" s="305"/>
      <c r="L1215" s="50"/>
      <c r="M1215" s="63"/>
    </row>
    <row r="1216" spans="1:13">
      <c r="A1216" s="44">
        <f t="shared" ca="1" si="76"/>
        <v>0</v>
      </c>
      <c r="B1216" s="44" t="b" cm="1">
        <f t="array" ref="B1216">AND(分科號=E1216,D1216&gt;=分起日,D1216&lt;=分訖日,IF(分專案="全部",TRUE,J1216=分專案))</f>
        <v>0</v>
      </c>
      <c r="C1216" s="45">
        <f t="shared" si="74"/>
        <v>0</v>
      </c>
      <c r="D1216" s="44">
        <f t="shared" si="75"/>
        <v>0</v>
      </c>
      <c r="E1216" s="217">
        <f t="shared" si="77"/>
        <v>0</v>
      </c>
      <c r="F1216" s="284"/>
      <c r="G1216" s="289"/>
      <c r="H1216" s="304"/>
      <c r="I1216" s="290"/>
      <c r="J1216" s="304"/>
      <c r="K1216" s="305"/>
      <c r="L1216" s="50"/>
      <c r="M1216" s="63"/>
    </row>
    <row r="1217" spans="1:13">
      <c r="A1217" s="44">
        <f t="shared" ca="1" si="76"/>
        <v>0</v>
      </c>
      <c r="B1217" s="44" t="b" cm="1">
        <f t="array" ref="B1217">AND(分科號=E1217,D1217&gt;=分起日,D1217&lt;=分訖日,IF(分專案="全部",TRUE,J1217=分專案))</f>
        <v>0</v>
      </c>
      <c r="C1217" s="45">
        <f t="shared" si="74"/>
        <v>0</v>
      </c>
      <c r="D1217" s="44">
        <f t="shared" si="75"/>
        <v>0</v>
      </c>
      <c r="E1217" s="217">
        <f t="shared" si="77"/>
        <v>0</v>
      </c>
      <c r="F1217" s="284"/>
      <c r="G1217" s="289"/>
      <c r="H1217" s="304"/>
      <c r="I1217" s="290"/>
      <c r="J1217" s="304"/>
      <c r="K1217" s="305"/>
      <c r="L1217" s="50"/>
      <c r="M1217" s="63"/>
    </row>
    <row r="1218" spans="1:13">
      <c r="A1218" s="44">
        <f t="shared" ca="1" si="76"/>
        <v>0</v>
      </c>
      <c r="B1218" s="44" t="b" cm="1">
        <f t="array" ref="B1218">AND(分科號=E1218,D1218&gt;=分起日,D1218&lt;=分訖日,IF(分專案="全部",TRUE,J1218=分專案))</f>
        <v>0</v>
      </c>
      <c r="C1218" s="45">
        <f t="shared" si="74"/>
        <v>0</v>
      </c>
      <c r="D1218" s="44">
        <f t="shared" si="75"/>
        <v>0</v>
      </c>
      <c r="E1218" s="217">
        <f t="shared" si="77"/>
        <v>0</v>
      </c>
      <c r="F1218" s="284"/>
      <c r="G1218" s="289"/>
      <c r="H1218" s="304"/>
      <c r="I1218" s="290"/>
      <c r="J1218" s="304"/>
      <c r="K1218" s="305"/>
      <c r="L1218" s="50"/>
      <c r="M1218" s="63"/>
    </row>
    <row r="1219" spans="1:13">
      <c r="A1219" s="44">
        <f t="shared" ca="1" si="76"/>
        <v>0</v>
      </c>
      <c r="B1219" s="44" t="b" cm="1">
        <f t="array" ref="B1219">AND(分科號=E1219,D1219&gt;=分起日,D1219&lt;=分訖日,IF(分專案="全部",TRUE,J1219=分專案))</f>
        <v>0</v>
      </c>
      <c r="C1219" s="45">
        <f t="shared" si="74"/>
        <v>0</v>
      </c>
      <c r="D1219" s="44">
        <f t="shared" si="75"/>
        <v>0</v>
      </c>
      <c r="E1219" s="217">
        <f t="shared" si="77"/>
        <v>0</v>
      </c>
      <c r="F1219" s="284"/>
      <c r="G1219" s="289"/>
      <c r="H1219" s="304"/>
      <c r="I1219" s="290"/>
      <c r="J1219" s="304"/>
      <c r="K1219" s="305"/>
      <c r="L1219" s="50"/>
      <c r="M1219" s="63"/>
    </row>
    <row r="1220" spans="1:13">
      <c r="A1220" s="44">
        <f t="shared" ca="1" si="76"/>
        <v>0</v>
      </c>
      <c r="B1220" s="44" t="b" cm="1">
        <f t="array" ref="B1220">AND(分科號=E1220,D1220&gt;=分起日,D1220&lt;=分訖日,IF(分專案="全部",TRUE,J1220=分專案))</f>
        <v>0</v>
      </c>
      <c r="C1220" s="45">
        <f t="shared" si="74"/>
        <v>0</v>
      </c>
      <c r="D1220" s="44">
        <f t="shared" si="75"/>
        <v>0</v>
      </c>
      <c r="E1220" s="217">
        <f t="shared" si="77"/>
        <v>0</v>
      </c>
      <c r="F1220" s="284"/>
      <c r="G1220" s="289"/>
      <c r="H1220" s="304"/>
      <c r="I1220" s="290"/>
      <c r="J1220" s="304"/>
      <c r="K1220" s="305"/>
      <c r="L1220" s="50"/>
      <c r="M1220" s="63"/>
    </row>
    <row r="1221" spans="1:13">
      <c r="A1221" s="44">
        <f t="shared" ca="1" si="76"/>
        <v>0</v>
      </c>
      <c r="B1221" s="44" t="b" cm="1">
        <f t="array" ref="B1221">AND(分科號=E1221,D1221&gt;=分起日,D1221&lt;=分訖日,IF(分專案="全部",TRUE,J1221=分專案))</f>
        <v>0</v>
      </c>
      <c r="C1221" s="45">
        <f t="shared" si="74"/>
        <v>0</v>
      </c>
      <c r="D1221" s="44">
        <f t="shared" si="75"/>
        <v>0</v>
      </c>
      <c r="E1221" s="217">
        <f t="shared" si="77"/>
        <v>0</v>
      </c>
      <c r="F1221" s="284"/>
      <c r="G1221" s="289"/>
      <c r="H1221" s="304"/>
      <c r="I1221" s="290"/>
      <c r="J1221" s="304"/>
      <c r="K1221" s="305"/>
      <c r="L1221" s="50"/>
      <c r="M1221" s="63"/>
    </row>
    <row r="1222" spans="1:13">
      <c r="A1222" s="44">
        <f t="shared" ca="1" si="76"/>
        <v>0</v>
      </c>
      <c r="B1222" s="44" t="b" cm="1">
        <f t="array" ref="B1222">AND(分科號=E1222,D1222&gt;=分起日,D1222&lt;=分訖日,IF(分專案="全部",TRUE,J1222=分專案))</f>
        <v>0</v>
      </c>
      <c r="C1222" s="45">
        <f t="shared" si="74"/>
        <v>0</v>
      </c>
      <c r="D1222" s="44">
        <f t="shared" si="75"/>
        <v>0</v>
      </c>
      <c r="E1222" s="217">
        <f t="shared" si="77"/>
        <v>0</v>
      </c>
      <c r="F1222" s="284"/>
      <c r="G1222" s="289"/>
      <c r="H1222" s="304"/>
      <c r="I1222" s="290"/>
      <c r="J1222" s="304"/>
      <c r="K1222" s="305"/>
      <c r="L1222" s="50"/>
      <c r="M1222" s="63"/>
    </row>
    <row r="1223" spans="1:13">
      <c r="A1223" s="44">
        <f t="shared" ca="1" si="76"/>
        <v>0</v>
      </c>
      <c r="B1223" s="44" t="b" cm="1">
        <f t="array" ref="B1223">AND(分科號=E1223,D1223&gt;=分起日,D1223&lt;=分訖日,IF(分專案="全部",TRUE,J1223=分專案))</f>
        <v>0</v>
      </c>
      <c r="C1223" s="45">
        <f t="shared" ref="C1223:C1286" si="78">IF(F1223&lt;&gt;"",F1223,IF(E1223&lt;&gt;0,INDEX(C:C,ROW()-1),0))</f>
        <v>0</v>
      </c>
      <c r="D1223" s="44">
        <f t="shared" ref="D1223:D1286" si="79">IF(G1223&lt;&gt;"",G1223,IF(E1223&lt;&gt;0,INDEX(D:D,ROW()-1),0))</f>
        <v>0</v>
      </c>
      <c r="E1223" s="217">
        <f t="shared" si="77"/>
        <v>0</v>
      </c>
      <c r="F1223" s="284"/>
      <c r="G1223" s="289"/>
      <c r="H1223" s="304"/>
      <c r="I1223" s="290"/>
      <c r="J1223" s="304"/>
      <c r="K1223" s="305"/>
      <c r="L1223" s="50"/>
      <c r="M1223" s="63"/>
    </row>
    <row r="1224" spans="1:13">
      <c r="A1224" s="44">
        <f t="shared" ca="1" si="76"/>
        <v>0</v>
      </c>
      <c r="B1224" s="44" t="b" cm="1">
        <f t="array" ref="B1224">AND(分科號=E1224,D1224&gt;=分起日,D1224&lt;=分訖日,IF(分專案="全部",TRUE,J1224=分專案))</f>
        <v>0</v>
      </c>
      <c r="C1224" s="45">
        <f t="shared" si="78"/>
        <v>0</v>
      </c>
      <c r="D1224" s="44">
        <f t="shared" si="79"/>
        <v>0</v>
      </c>
      <c r="E1224" s="217">
        <f t="shared" si="77"/>
        <v>0</v>
      </c>
      <c r="F1224" s="284"/>
      <c r="G1224" s="289"/>
      <c r="H1224" s="304"/>
      <c r="I1224" s="290"/>
      <c r="J1224" s="304"/>
      <c r="K1224" s="305"/>
      <c r="L1224" s="50"/>
      <c r="M1224" s="63"/>
    </row>
    <row r="1225" spans="1:13">
      <c r="A1225" s="44">
        <f t="shared" ref="A1225:A1288" ca="1" si="80">IF(B1225,COUNTIF(OFFSET(B1225,ROW()*-1+6,,ROW()-5),TRUE),0)</f>
        <v>0</v>
      </c>
      <c r="B1225" s="44" t="b" cm="1">
        <f t="array" ref="B1225">AND(分科號=E1225,D1225&gt;=分起日,D1225&lt;=分訖日,IF(分專案="全部",TRUE,J1225=分專案))</f>
        <v>0</v>
      </c>
      <c r="C1225" s="45">
        <f t="shared" si="78"/>
        <v>0</v>
      </c>
      <c r="D1225" s="44">
        <f t="shared" si="79"/>
        <v>0</v>
      </c>
      <c r="E1225" s="217">
        <f t="shared" si="77"/>
        <v>0</v>
      </c>
      <c r="F1225" s="284"/>
      <c r="G1225" s="289"/>
      <c r="H1225" s="304"/>
      <c r="I1225" s="290"/>
      <c r="J1225" s="304"/>
      <c r="K1225" s="305"/>
      <c r="L1225" s="50"/>
      <c r="M1225" s="63"/>
    </row>
    <row r="1226" spans="1:13">
      <c r="A1226" s="44">
        <f t="shared" ca="1" si="80"/>
        <v>0</v>
      </c>
      <c r="B1226" s="44" t="b" cm="1">
        <f t="array" ref="B1226">AND(分科號=E1226,D1226&gt;=分起日,D1226&lt;=分訖日,IF(分專案="全部",TRUE,J1226=分專案))</f>
        <v>0</v>
      </c>
      <c r="C1226" s="45">
        <f t="shared" si="78"/>
        <v>0</v>
      </c>
      <c r="D1226" s="44">
        <f t="shared" si="79"/>
        <v>0</v>
      </c>
      <c r="E1226" s="217">
        <f t="shared" ref="E1226:E1289" si="81">IF(I1226&lt;&gt;"",VALUE(TRIM(LEFT(I1226,6))),0)</f>
        <v>0</v>
      </c>
      <c r="F1226" s="284"/>
      <c r="G1226" s="289"/>
      <c r="H1226" s="304"/>
      <c r="I1226" s="290"/>
      <c r="J1226" s="304"/>
      <c r="K1226" s="305"/>
      <c r="L1226" s="50"/>
      <c r="M1226" s="63"/>
    </row>
    <row r="1227" spans="1:13">
      <c r="A1227" s="44">
        <f t="shared" ca="1" si="80"/>
        <v>0</v>
      </c>
      <c r="B1227" s="44" t="b" cm="1">
        <f t="array" ref="B1227">AND(分科號=E1227,D1227&gt;=分起日,D1227&lt;=分訖日,IF(分專案="全部",TRUE,J1227=分專案))</f>
        <v>0</v>
      </c>
      <c r="C1227" s="45">
        <f t="shared" si="78"/>
        <v>0</v>
      </c>
      <c r="D1227" s="44">
        <f t="shared" si="79"/>
        <v>0</v>
      </c>
      <c r="E1227" s="217">
        <f t="shared" si="81"/>
        <v>0</v>
      </c>
      <c r="F1227" s="284"/>
      <c r="G1227" s="289"/>
      <c r="H1227" s="304"/>
      <c r="I1227" s="290"/>
      <c r="J1227" s="304"/>
      <c r="K1227" s="305"/>
      <c r="L1227" s="50"/>
      <c r="M1227" s="63"/>
    </row>
    <row r="1228" spans="1:13">
      <c r="A1228" s="44">
        <f t="shared" ca="1" si="80"/>
        <v>0</v>
      </c>
      <c r="B1228" s="44" t="b" cm="1">
        <f t="array" ref="B1228">AND(分科號=E1228,D1228&gt;=分起日,D1228&lt;=分訖日,IF(分專案="全部",TRUE,J1228=分專案))</f>
        <v>0</v>
      </c>
      <c r="C1228" s="45">
        <f t="shared" si="78"/>
        <v>0</v>
      </c>
      <c r="D1228" s="44">
        <f t="shared" si="79"/>
        <v>0</v>
      </c>
      <c r="E1228" s="217">
        <f t="shared" si="81"/>
        <v>0</v>
      </c>
      <c r="F1228" s="284"/>
      <c r="G1228" s="289"/>
      <c r="H1228" s="304"/>
      <c r="I1228" s="290"/>
      <c r="J1228" s="304"/>
      <c r="K1228" s="305"/>
      <c r="L1228" s="50"/>
      <c r="M1228" s="63"/>
    </row>
    <row r="1229" spans="1:13">
      <c r="A1229" s="44">
        <f t="shared" ca="1" si="80"/>
        <v>0</v>
      </c>
      <c r="B1229" s="44" t="b" cm="1">
        <f t="array" ref="B1229">AND(分科號=E1229,D1229&gt;=分起日,D1229&lt;=分訖日,IF(分專案="全部",TRUE,J1229=分專案))</f>
        <v>0</v>
      </c>
      <c r="C1229" s="45">
        <f t="shared" si="78"/>
        <v>0</v>
      </c>
      <c r="D1229" s="44">
        <f t="shared" si="79"/>
        <v>0</v>
      </c>
      <c r="E1229" s="217">
        <f t="shared" si="81"/>
        <v>0</v>
      </c>
      <c r="F1229" s="284"/>
      <c r="G1229" s="289"/>
      <c r="H1229" s="304"/>
      <c r="I1229" s="290"/>
      <c r="J1229" s="304"/>
      <c r="K1229" s="305"/>
      <c r="L1229" s="50"/>
      <c r="M1229" s="63"/>
    </row>
    <row r="1230" spans="1:13">
      <c r="A1230" s="44">
        <f t="shared" ca="1" si="80"/>
        <v>0</v>
      </c>
      <c r="B1230" s="44" t="b" cm="1">
        <f t="array" ref="B1230">AND(分科號=E1230,D1230&gt;=分起日,D1230&lt;=分訖日,IF(分專案="全部",TRUE,J1230=分專案))</f>
        <v>0</v>
      </c>
      <c r="C1230" s="45">
        <f t="shared" si="78"/>
        <v>0</v>
      </c>
      <c r="D1230" s="44">
        <f t="shared" si="79"/>
        <v>0</v>
      </c>
      <c r="E1230" s="217">
        <f t="shared" si="81"/>
        <v>0</v>
      </c>
      <c r="F1230" s="284"/>
      <c r="G1230" s="289"/>
      <c r="H1230" s="304"/>
      <c r="I1230" s="290"/>
      <c r="J1230" s="304"/>
      <c r="K1230" s="305"/>
      <c r="L1230" s="50"/>
      <c r="M1230" s="63"/>
    </row>
    <row r="1231" spans="1:13">
      <c r="A1231" s="44">
        <f t="shared" ca="1" si="80"/>
        <v>0</v>
      </c>
      <c r="B1231" s="44" t="b" cm="1">
        <f t="array" ref="B1231">AND(分科號=E1231,D1231&gt;=分起日,D1231&lt;=分訖日,IF(分專案="全部",TRUE,J1231=分專案))</f>
        <v>0</v>
      </c>
      <c r="C1231" s="45">
        <f t="shared" si="78"/>
        <v>0</v>
      </c>
      <c r="D1231" s="44">
        <f t="shared" si="79"/>
        <v>0</v>
      </c>
      <c r="E1231" s="217">
        <f t="shared" si="81"/>
        <v>0</v>
      </c>
      <c r="F1231" s="284"/>
      <c r="G1231" s="289"/>
      <c r="H1231" s="304"/>
      <c r="I1231" s="290"/>
      <c r="J1231" s="304"/>
      <c r="K1231" s="305"/>
      <c r="L1231" s="50"/>
      <c r="M1231" s="63"/>
    </row>
    <row r="1232" spans="1:13">
      <c r="A1232" s="44">
        <f t="shared" ca="1" si="80"/>
        <v>0</v>
      </c>
      <c r="B1232" s="44" t="b" cm="1">
        <f t="array" ref="B1232">AND(分科號=E1232,D1232&gt;=分起日,D1232&lt;=分訖日,IF(分專案="全部",TRUE,J1232=分專案))</f>
        <v>0</v>
      </c>
      <c r="C1232" s="45">
        <f t="shared" si="78"/>
        <v>0</v>
      </c>
      <c r="D1232" s="44">
        <f t="shared" si="79"/>
        <v>0</v>
      </c>
      <c r="E1232" s="217">
        <f t="shared" si="81"/>
        <v>0</v>
      </c>
      <c r="F1232" s="284"/>
      <c r="G1232" s="289"/>
      <c r="H1232" s="304"/>
      <c r="I1232" s="290"/>
      <c r="J1232" s="304"/>
      <c r="K1232" s="305"/>
      <c r="L1232" s="50"/>
      <c r="M1232" s="63"/>
    </row>
    <row r="1233" spans="1:13">
      <c r="A1233" s="44">
        <f t="shared" ca="1" si="80"/>
        <v>0</v>
      </c>
      <c r="B1233" s="44" t="b" cm="1">
        <f t="array" ref="B1233">AND(分科號=E1233,D1233&gt;=分起日,D1233&lt;=分訖日,IF(分專案="全部",TRUE,J1233=分專案))</f>
        <v>0</v>
      </c>
      <c r="C1233" s="45">
        <f t="shared" si="78"/>
        <v>0</v>
      </c>
      <c r="D1233" s="44">
        <f t="shared" si="79"/>
        <v>0</v>
      </c>
      <c r="E1233" s="217">
        <f t="shared" si="81"/>
        <v>0</v>
      </c>
      <c r="F1233" s="284"/>
      <c r="G1233" s="289"/>
      <c r="H1233" s="304"/>
      <c r="I1233" s="290"/>
      <c r="J1233" s="304"/>
      <c r="K1233" s="305"/>
      <c r="L1233" s="50"/>
      <c r="M1233" s="63"/>
    </row>
    <row r="1234" spans="1:13">
      <c r="A1234" s="44">
        <f t="shared" ca="1" si="80"/>
        <v>0</v>
      </c>
      <c r="B1234" s="44" t="b" cm="1">
        <f t="array" ref="B1234">AND(分科號=E1234,D1234&gt;=分起日,D1234&lt;=分訖日,IF(分專案="全部",TRUE,J1234=分專案))</f>
        <v>0</v>
      </c>
      <c r="C1234" s="45">
        <f t="shared" si="78"/>
        <v>0</v>
      </c>
      <c r="D1234" s="44">
        <f t="shared" si="79"/>
        <v>0</v>
      </c>
      <c r="E1234" s="217">
        <f t="shared" si="81"/>
        <v>0</v>
      </c>
      <c r="F1234" s="284"/>
      <c r="G1234" s="289"/>
      <c r="H1234" s="304"/>
      <c r="I1234" s="290"/>
      <c r="J1234" s="304"/>
      <c r="K1234" s="305"/>
      <c r="L1234" s="50"/>
      <c r="M1234" s="63"/>
    </row>
    <row r="1235" spans="1:13">
      <c r="A1235" s="44">
        <f t="shared" ca="1" si="80"/>
        <v>0</v>
      </c>
      <c r="B1235" s="44" t="b" cm="1">
        <f t="array" ref="B1235">AND(分科號=E1235,D1235&gt;=分起日,D1235&lt;=分訖日,IF(分專案="全部",TRUE,J1235=分專案))</f>
        <v>0</v>
      </c>
      <c r="C1235" s="45">
        <f t="shared" si="78"/>
        <v>0</v>
      </c>
      <c r="D1235" s="44">
        <f t="shared" si="79"/>
        <v>0</v>
      </c>
      <c r="E1235" s="217">
        <f t="shared" si="81"/>
        <v>0</v>
      </c>
      <c r="F1235" s="284"/>
      <c r="G1235" s="289"/>
      <c r="H1235" s="304"/>
      <c r="I1235" s="290"/>
      <c r="J1235" s="304"/>
      <c r="K1235" s="305"/>
      <c r="L1235" s="50"/>
      <c r="M1235" s="63"/>
    </row>
    <row r="1236" spans="1:13">
      <c r="A1236" s="44">
        <f t="shared" ca="1" si="80"/>
        <v>0</v>
      </c>
      <c r="B1236" s="44" t="b" cm="1">
        <f t="array" ref="B1236">AND(分科號=E1236,D1236&gt;=分起日,D1236&lt;=分訖日,IF(分專案="全部",TRUE,J1236=分專案))</f>
        <v>0</v>
      </c>
      <c r="C1236" s="45">
        <f t="shared" si="78"/>
        <v>0</v>
      </c>
      <c r="D1236" s="44">
        <f t="shared" si="79"/>
        <v>0</v>
      </c>
      <c r="E1236" s="217">
        <f t="shared" si="81"/>
        <v>0</v>
      </c>
      <c r="F1236" s="284"/>
      <c r="G1236" s="289"/>
      <c r="H1236" s="304"/>
      <c r="I1236" s="290"/>
      <c r="J1236" s="304"/>
      <c r="K1236" s="305"/>
      <c r="L1236" s="50"/>
      <c r="M1236" s="63"/>
    </row>
    <row r="1237" spans="1:13">
      <c r="A1237" s="44">
        <f t="shared" ca="1" si="80"/>
        <v>0</v>
      </c>
      <c r="B1237" s="44" t="b" cm="1">
        <f t="array" ref="B1237">AND(分科號=E1237,D1237&gt;=分起日,D1237&lt;=分訖日,IF(分專案="全部",TRUE,J1237=分專案))</f>
        <v>0</v>
      </c>
      <c r="C1237" s="45">
        <f t="shared" si="78"/>
        <v>0</v>
      </c>
      <c r="D1237" s="44">
        <f t="shared" si="79"/>
        <v>0</v>
      </c>
      <c r="E1237" s="217">
        <f t="shared" si="81"/>
        <v>0</v>
      </c>
      <c r="F1237" s="284"/>
      <c r="G1237" s="289"/>
      <c r="H1237" s="304"/>
      <c r="I1237" s="290"/>
      <c r="J1237" s="304"/>
      <c r="K1237" s="305"/>
      <c r="L1237" s="50"/>
      <c r="M1237" s="63"/>
    </row>
    <row r="1238" spans="1:13">
      <c r="A1238" s="44">
        <f t="shared" ca="1" si="80"/>
        <v>0</v>
      </c>
      <c r="B1238" s="44" t="b" cm="1">
        <f t="array" ref="B1238">AND(分科號=E1238,D1238&gt;=分起日,D1238&lt;=分訖日,IF(分專案="全部",TRUE,J1238=分專案))</f>
        <v>0</v>
      </c>
      <c r="C1238" s="45">
        <f t="shared" si="78"/>
        <v>0</v>
      </c>
      <c r="D1238" s="44">
        <f t="shared" si="79"/>
        <v>0</v>
      </c>
      <c r="E1238" s="217">
        <f t="shared" si="81"/>
        <v>0</v>
      </c>
      <c r="F1238" s="284"/>
      <c r="G1238" s="289"/>
      <c r="H1238" s="304"/>
      <c r="I1238" s="290"/>
      <c r="J1238" s="304"/>
      <c r="K1238" s="305"/>
      <c r="L1238" s="50"/>
      <c r="M1238" s="63"/>
    </row>
    <row r="1239" spans="1:13">
      <c r="A1239" s="44">
        <f t="shared" ca="1" si="80"/>
        <v>0</v>
      </c>
      <c r="B1239" s="44" t="b" cm="1">
        <f t="array" ref="B1239">AND(分科號=E1239,D1239&gt;=分起日,D1239&lt;=分訖日,IF(分專案="全部",TRUE,J1239=分專案))</f>
        <v>0</v>
      </c>
      <c r="C1239" s="45">
        <f t="shared" si="78"/>
        <v>0</v>
      </c>
      <c r="D1239" s="44">
        <f t="shared" si="79"/>
        <v>0</v>
      </c>
      <c r="E1239" s="217">
        <f t="shared" si="81"/>
        <v>0</v>
      </c>
      <c r="F1239" s="284"/>
      <c r="G1239" s="289"/>
      <c r="H1239" s="304"/>
      <c r="I1239" s="290"/>
      <c r="J1239" s="304"/>
      <c r="K1239" s="305"/>
      <c r="L1239" s="50"/>
      <c r="M1239" s="63"/>
    </row>
    <row r="1240" spans="1:13">
      <c r="A1240" s="44">
        <f t="shared" ca="1" si="80"/>
        <v>0</v>
      </c>
      <c r="B1240" s="44" t="b" cm="1">
        <f t="array" ref="B1240">AND(分科號=E1240,D1240&gt;=分起日,D1240&lt;=分訖日,IF(分專案="全部",TRUE,J1240=分專案))</f>
        <v>0</v>
      </c>
      <c r="C1240" s="45">
        <f t="shared" si="78"/>
        <v>0</v>
      </c>
      <c r="D1240" s="44">
        <f t="shared" si="79"/>
        <v>0</v>
      </c>
      <c r="E1240" s="217">
        <f t="shared" si="81"/>
        <v>0</v>
      </c>
      <c r="F1240" s="284"/>
      <c r="G1240" s="289"/>
      <c r="H1240" s="304"/>
      <c r="I1240" s="290"/>
      <c r="J1240" s="304"/>
      <c r="K1240" s="305"/>
      <c r="L1240" s="50"/>
      <c r="M1240" s="63"/>
    </row>
    <row r="1241" spans="1:13">
      <c r="A1241" s="44">
        <f t="shared" ca="1" si="80"/>
        <v>0</v>
      </c>
      <c r="B1241" s="44" t="b" cm="1">
        <f t="array" ref="B1241">AND(分科號=E1241,D1241&gt;=分起日,D1241&lt;=分訖日,IF(分專案="全部",TRUE,J1241=分專案))</f>
        <v>0</v>
      </c>
      <c r="C1241" s="45">
        <f t="shared" si="78"/>
        <v>0</v>
      </c>
      <c r="D1241" s="44">
        <f t="shared" si="79"/>
        <v>0</v>
      </c>
      <c r="E1241" s="217">
        <f t="shared" si="81"/>
        <v>0</v>
      </c>
      <c r="F1241" s="284"/>
      <c r="G1241" s="289"/>
      <c r="H1241" s="304"/>
      <c r="I1241" s="290"/>
      <c r="J1241" s="304"/>
      <c r="K1241" s="305"/>
      <c r="L1241" s="50"/>
      <c r="M1241" s="63"/>
    </row>
    <row r="1242" spans="1:13">
      <c r="A1242" s="44">
        <f t="shared" ca="1" si="80"/>
        <v>0</v>
      </c>
      <c r="B1242" s="44" t="b" cm="1">
        <f t="array" ref="B1242">AND(分科號=E1242,D1242&gt;=分起日,D1242&lt;=分訖日,IF(分專案="全部",TRUE,J1242=分專案))</f>
        <v>0</v>
      </c>
      <c r="C1242" s="45">
        <f t="shared" si="78"/>
        <v>0</v>
      </c>
      <c r="D1242" s="44">
        <f t="shared" si="79"/>
        <v>0</v>
      </c>
      <c r="E1242" s="217">
        <f t="shared" si="81"/>
        <v>0</v>
      </c>
      <c r="F1242" s="284"/>
      <c r="G1242" s="289"/>
      <c r="H1242" s="304"/>
      <c r="I1242" s="290"/>
      <c r="J1242" s="304"/>
      <c r="K1242" s="305"/>
      <c r="L1242" s="50"/>
      <c r="M1242" s="63"/>
    </row>
    <row r="1243" spans="1:13">
      <c r="A1243" s="44">
        <f t="shared" ca="1" si="80"/>
        <v>0</v>
      </c>
      <c r="B1243" s="44" t="b" cm="1">
        <f t="array" ref="B1243">AND(分科號=E1243,D1243&gt;=分起日,D1243&lt;=分訖日,IF(分專案="全部",TRUE,J1243=分專案))</f>
        <v>0</v>
      </c>
      <c r="C1243" s="45">
        <f t="shared" si="78"/>
        <v>0</v>
      </c>
      <c r="D1243" s="44">
        <f t="shared" si="79"/>
        <v>0</v>
      </c>
      <c r="E1243" s="217">
        <f t="shared" si="81"/>
        <v>0</v>
      </c>
      <c r="F1243" s="284"/>
      <c r="G1243" s="289"/>
      <c r="H1243" s="304"/>
      <c r="I1243" s="290"/>
      <c r="J1243" s="304"/>
      <c r="K1243" s="305"/>
      <c r="L1243" s="50"/>
      <c r="M1243" s="63"/>
    </row>
    <row r="1244" spans="1:13">
      <c r="A1244" s="44">
        <f t="shared" ca="1" si="80"/>
        <v>0</v>
      </c>
      <c r="B1244" s="44" t="b" cm="1">
        <f t="array" ref="B1244">AND(分科號=E1244,D1244&gt;=分起日,D1244&lt;=分訖日,IF(分專案="全部",TRUE,J1244=分專案))</f>
        <v>0</v>
      </c>
      <c r="C1244" s="45">
        <f t="shared" si="78"/>
        <v>0</v>
      </c>
      <c r="D1244" s="44">
        <f t="shared" si="79"/>
        <v>0</v>
      </c>
      <c r="E1244" s="217">
        <f t="shared" si="81"/>
        <v>0</v>
      </c>
      <c r="F1244" s="284"/>
      <c r="G1244" s="289"/>
      <c r="H1244" s="304"/>
      <c r="I1244" s="290"/>
      <c r="J1244" s="304"/>
      <c r="K1244" s="305"/>
      <c r="L1244" s="50"/>
      <c r="M1244" s="63"/>
    </row>
    <row r="1245" spans="1:13">
      <c r="A1245" s="44">
        <f t="shared" ca="1" si="80"/>
        <v>0</v>
      </c>
      <c r="B1245" s="44" t="b" cm="1">
        <f t="array" ref="B1245">AND(分科號=E1245,D1245&gt;=分起日,D1245&lt;=分訖日,IF(分專案="全部",TRUE,J1245=分專案))</f>
        <v>0</v>
      </c>
      <c r="C1245" s="45">
        <f t="shared" si="78"/>
        <v>0</v>
      </c>
      <c r="D1245" s="44">
        <f t="shared" si="79"/>
        <v>0</v>
      </c>
      <c r="E1245" s="217">
        <f t="shared" si="81"/>
        <v>0</v>
      </c>
      <c r="F1245" s="284"/>
      <c r="G1245" s="289"/>
      <c r="H1245" s="304"/>
      <c r="I1245" s="290"/>
      <c r="J1245" s="304"/>
      <c r="K1245" s="305"/>
      <c r="L1245" s="50"/>
      <c r="M1245" s="63"/>
    </row>
    <row r="1246" spans="1:13">
      <c r="A1246" s="44">
        <f t="shared" ca="1" si="80"/>
        <v>0</v>
      </c>
      <c r="B1246" s="44" t="b" cm="1">
        <f t="array" ref="B1246">AND(分科號=E1246,D1246&gt;=分起日,D1246&lt;=分訖日,IF(分專案="全部",TRUE,J1246=分專案))</f>
        <v>0</v>
      </c>
      <c r="C1246" s="45">
        <f t="shared" si="78"/>
        <v>0</v>
      </c>
      <c r="D1246" s="44">
        <f t="shared" si="79"/>
        <v>0</v>
      </c>
      <c r="E1246" s="217">
        <f t="shared" si="81"/>
        <v>0</v>
      </c>
      <c r="F1246" s="284"/>
      <c r="G1246" s="289"/>
      <c r="H1246" s="304"/>
      <c r="I1246" s="290"/>
      <c r="J1246" s="304"/>
      <c r="K1246" s="305"/>
      <c r="L1246" s="50"/>
      <c r="M1246" s="63"/>
    </row>
    <row r="1247" spans="1:13">
      <c r="A1247" s="44">
        <f t="shared" ca="1" si="80"/>
        <v>0</v>
      </c>
      <c r="B1247" s="44" t="b" cm="1">
        <f t="array" ref="B1247">AND(分科號=E1247,D1247&gt;=分起日,D1247&lt;=分訖日,IF(分專案="全部",TRUE,J1247=分專案))</f>
        <v>0</v>
      </c>
      <c r="C1247" s="45">
        <f t="shared" si="78"/>
        <v>0</v>
      </c>
      <c r="D1247" s="44">
        <f t="shared" si="79"/>
        <v>0</v>
      </c>
      <c r="E1247" s="217">
        <f t="shared" si="81"/>
        <v>0</v>
      </c>
      <c r="F1247" s="284"/>
      <c r="G1247" s="289"/>
      <c r="H1247" s="304"/>
      <c r="I1247" s="290"/>
      <c r="J1247" s="304"/>
      <c r="K1247" s="305"/>
      <c r="L1247" s="50"/>
      <c r="M1247" s="63"/>
    </row>
    <row r="1248" spans="1:13">
      <c r="A1248" s="44">
        <f t="shared" ca="1" si="80"/>
        <v>0</v>
      </c>
      <c r="B1248" s="44" t="b" cm="1">
        <f t="array" ref="B1248">AND(分科號=E1248,D1248&gt;=分起日,D1248&lt;=分訖日,IF(分專案="全部",TRUE,J1248=分專案))</f>
        <v>0</v>
      </c>
      <c r="C1248" s="45">
        <f t="shared" si="78"/>
        <v>0</v>
      </c>
      <c r="D1248" s="44">
        <f t="shared" si="79"/>
        <v>0</v>
      </c>
      <c r="E1248" s="217">
        <f t="shared" si="81"/>
        <v>0</v>
      </c>
      <c r="F1248" s="284"/>
      <c r="G1248" s="289"/>
      <c r="H1248" s="304"/>
      <c r="I1248" s="290"/>
      <c r="J1248" s="304"/>
      <c r="K1248" s="305"/>
      <c r="L1248" s="50"/>
      <c r="M1248" s="63"/>
    </row>
    <row r="1249" spans="1:13">
      <c r="A1249" s="44">
        <f t="shared" ca="1" si="80"/>
        <v>0</v>
      </c>
      <c r="B1249" s="44" t="b" cm="1">
        <f t="array" ref="B1249">AND(分科號=E1249,D1249&gt;=分起日,D1249&lt;=分訖日,IF(分專案="全部",TRUE,J1249=分專案))</f>
        <v>0</v>
      </c>
      <c r="C1249" s="45">
        <f t="shared" si="78"/>
        <v>0</v>
      </c>
      <c r="D1249" s="44">
        <f t="shared" si="79"/>
        <v>0</v>
      </c>
      <c r="E1249" s="217">
        <f t="shared" si="81"/>
        <v>0</v>
      </c>
      <c r="F1249" s="284"/>
      <c r="G1249" s="289"/>
      <c r="H1249" s="304"/>
      <c r="I1249" s="290"/>
      <c r="J1249" s="304"/>
      <c r="K1249" s="305"/>
      <c r="L1249" s="50"/>
      <c r="M1249" s="63"/>
    </row>
    <row r="1250" spans="1:13">
      <c r="A1250" s="44">
        <f t="shared" ca="1" si="80"/>
        <v>0</v>
      </c>
      <c r="B1250" s="44" t="b" cm="1">
        <f t="array" ref="B1250">AND(分科號=E1250,D1250&gt;=分起日,D1250&lt;=分訖日,IF(分專案="全部",TRUE,J1250=分專案))</f>
        <v>0</v>
      </c>
      <c r="C1250" s="45">
        <f t="shared" si="78"/>
        <v>0</v>
      </c>
      <c r="D1250" s="44">
        <f t="shared" si="79"/>
        <v>0</v>
      </c>
      <c r="E1250" s="217">
        <f t="shared" si="81"/>
        <v>0</v>
      </c>
      <c r="F1250" s="284"/>
      <c r="G1250" s="289"/>
      <c r="H1250" s="304"/>
      <c r="I1250" s="290"/>
      <c r="J1250" s="304"/>
      <c r="K1250" s="305"/>
      <c r="L1250" s="50"/>
      <c r="M1250" s="63"/>
    </row>
    <row r="1251" spans="1:13">
      <c r="A1251" s="44">
        <f t="shared" ca="1" si="80"/>
        <v>0</v>
      </c>
      <c r="B1251" s="44" t="b" cm="1">
        <f t="array" ref="B1251">AND(分科號=E1251,D1251&gt;=分起日,D1251&lt;=分訖日,IF(分專案="全部",TRUE,J1251=分專案))</f>
        <v>0</v>
      </c>
      <c r="C1251" s="45">
        <f t="shared" si="78"/>
        <v>0</v>
      </c>
      <c r="D1251" s="44">
        <f t="shared" si="79"/>
        <v>0</v>
      </c>
      <c r="E1251" s="217">
        <f t="shared" si="81"/>
        <v>0</v>
      </c>
      <c r="F1251" s="284"/>
      <c r="G1251" s="289"/>
      <c r="H1251" s="304"/>
      <c r="I1251" s="290"/>
      <c r="J1251" s="304"/>
      <c r="K1251" s="305"/>
      <c r="L1251" s="50"/>
      <c r="M1251" s="63"/>
    </row>
    <row r="1252" spans="1:13">
      <c r="A1252" s="44">
        <f t="shared" ca="1" si="80"/>
        <v>0</v>
      </c>
      <c r="B1252" s="44" t="b" cm="1">
        <f t="array" ref="B1252">AND(分科號=E1252,D1252&gt;=分起日,D1252&lt;=分訖日,IF(分專案="全部",TRUE,J1252=分專案))</f>
        <v>0</v>
      </c>
      <c r="C1252" s="45">
        <f t="shared" si="78"/>
        <v>0</v>
      </c>
      <c r="D1252" s="44">
        <f t="shared" si="79"/>
        <v>0</v>
      </c>
      <c r="E1252" s="217">
        <f t="shared" si="81"/>
        <v>0</v>
      </c>
      <c r="F1252" s="284"/>
      <c r="G1252" s="289"/>
      <c r="H1252" s="304"/>
      <c r="I1252" s="290"/>
      <c r="J1252" s="304"/>
      <c r="K1252" s="305"/>
      <c r="L1252" s="50"/>
      <c r="M1252" s="63"/>
    </row>
    <row r="1253" spans="1:13">
      <c r="A1253" s="44">
        <f t="shared" ca="1" si="80"/>
        <v>0</v>
      </c>
      <c r="B1253" s="44" t="b" cm="1">
        <f t="array" ref="B1253">AND(分科號=E1253,D1253&gt;=分起日,D1253&lt;=分訖日,IF(分專案="全部",TRUE,J1253=分專案))</f>
        <v>0</v>
      </c>
      <c r="C1253" s="45">
        <f t="shared" si="78"/>
        <v>0</v>
      </c>
      <c r="D1253" s="44">
        <f t="shared" si="79"/>
        <v>0</v>
      </c>
      <c r="E1253" s="217">
        <f t="shared" si="81"/>
        <v>0</v>
      </c>
      <c r="F1253" s="284"/>
      <c r="G1253" s="289"/>
      <c r="H1253" s="304"/>
      <c r="I1253" s="290"/>
      <c r="J1253" s="304"/>
      <c r="K1253" s="305"/>
      <c r="L1253" s="50"/>
      <c r="M1253" s="63"/>
    </row>
    <row r="1254" spans="1:13">
      <c r="A1254" s="44">
        <f t="shared" ca="1" si="80"/>
        <v>0</v>
      </c>
      <c r="B1254" s="44" t="b" cm="1">
        <f t="array" ref="B1254">AND(分科號=E1254,D1254&gt;=分起日,D1254&lt;=分訖日,IF(分專案="全部",TRUE,J1254=分專案))</f>
        <v>0</v>
      </c>
      <c r="C1254" s="45">
        <f t="shared" si="78"/>
        <v>0</v>
      </c>
      <c r="D1254" s="44">
        <f t="shared" si="79"/>
        <v>0</v>
      </c>
      <c r="E1254" s="217">
        <f t="shared" si="81"/>
        <v>0</v>
      </c>
      <c r="F1254" s="284"/>
      <c r="G1254" s="289"/>
      <c r="H1254" s="304"/>
      <c r="I1254" s="290"/>
      <c r="J1254" s="304"/>
      <c r="K1254" s="305"/>
      <c r="L1254" s="50"/>
      <c r="M1254" s="63"/>
    </row>
    <row r="1255" spans="1:13">
      <c r="A1255" s="44">
        <f t="shared" ca="1" si="80"/>
        <v>0</v>
      </c>
      <c r="B1255" s="44" t="b" cm="1">
        <f t="array" ref="B1255">AND(分科號=E1255,D1255&gt;=分起日,D1255&lt;=分訖日,IF(分專案="全部",TRUE,J1255=分專案))</f>
        <v>0</v>
      </c>
      <c r="C1255" s="45">
        <f t="shared" si="78"/>
        <v>0</v>
      </c>
      <c r="D1255" s="44">
        <f t="shared" si="79"/>
        <v>0</v>
      </c>
      <c r="E1255" s="217">
        <f t="shared" si="81"/>
        <v>0</v>
      </c>
      <c r="F1255" s="284"/>
      <c r="G1255" s="289"/>
      <c r="H1255" s="304"/>
      <c r="I1255" s="290"/>
      <c r="J1255" s="304"/>
      <c r="K1255" s="305"/>
      <c r="L1255" s="50"/>
      <c r="M1255" s="63"/>
    </row>
    <row r="1256" spans="1:13">
      <c r="A1256" s="44">
        <f t="shared" ca="1" si="80"/>
        <v>0</v>
      </c>
      <c r="B1256" s="44" t="b" cm="1">
        <f t="array" ref="B1256">AND(分科號=E1256,D1256&gt;=分起日,D1256&lt;=分訖日,IF(分專案="全部",TRUE,J1256=分專案))</f>
        <v>0</v>
      </c>
      <c r="C1256" s="45">
        <f t="shared" si="78"/>
        <v>0</v>
      </c>
      <c r="D1256" s="44">
        <f t="shared" si="79"/>
        <v>0</v>
      </c>
      <c r="E1256" s="217">
        <f t="shared" si="81"/>
        <v>0</v>
      </c>
      <c r="F1256" s="284"/>
      <c r="G1256" s="289"/>
      <c r="H1256" s="304"/>
      <c r="I1256" s="290"/>
      <c r="J1256" s="304"/>
      <c r="K1256" s="305"/>
      <c r="L1256" s="50"/>
      <c r="M1256" s="63"/>
    </row>
    <row r="1257" spans="1:13">
      <c r="A1257" s="44">
        <f t="shared" ca="1" si="80"/>
        <v>0</v>
      </c>
      <c r="B1257" s="44" t="b" cm="1">
        <f t="array" ref="B1257">AND(分科號=E1257,D1257&gt;=分起日,D1257&lt;=分訖日,IF(分專案="全部",TRUE,J1257=分專案))</f>
        <v>0</v>
      </c>
      <c r="C1257" s="45">
        <f t="shared" si="78"/>
        <v>0</v>
      </c>
      <c r="D1257" s="44">
        <f t="shared" si="79"/>
        <v>0</v>
      </c>
      <c r="E1257" s="217">
        <f t="shared" si="81"/>
        <v>0</v>
      </c>
      <c r="F1257" s="284"/>
      <c r="G1257" s="289"/>
      <c r="H1257" s="304"/>
      <c r="I1257" s="290"/>
      <c r="J1257" s="304"/>
      <c r="K1257" s="305"/>
      <c r="L1257" s="50"/>
      <c r="M1257" s="63"/>
    </row>
    <row r="1258" spans="1:13">
      <c r="A1258" s="44">
        <f t="shared" ca="1" si="80"/>
        <v>0</v>
      </c>
      <c r="B1258" s="44" t="b" cm="1">
        <f t="array" ref="B1258">AND(分科號=E1258,D1258&gt;=分起日,D1258&lt;=分訖日,IF(分專案="全部",TRUE,J1258=分專案))</f>
        <v>0</v>
      </c>
      <c r="C1258" s="45">
        <f t="shared" si="78"/>
        <v>0</v>
      </c>
      <c r="D1258" s="44">
        <f t="shared" si="79"/>
        <v>0</v>
      </c>
      <c r="E1258" s="217">
        <f t="shared" si="81"/>
        <v>0</v>
      </c>
      <c r="F1258" s="284"/>
      <c r="G1258" s="289"/>
      <c r="H1258" s="304"/>
      <c r="I1258" s="290"/>
      <c r="J1258" s="304"/>
      <c r="K1258" s="305"/>
      <c r="L1258" s="50"/>
      <c r="M1258" s="63"/>
    </row>
    <row r="1259" spans="1:13">
      <c r="A1259" s="44">
        <f t="shared" ca="1" si="80"/>
        <v>0</v>
      </c>
      <c r="B1259" s="44" t="b" cm="1">
        <f t="array" ref="B1259">AND(分科號=E1259,D1259&gt;=分起日,D1259&lt;=分訖日,IF(分專案="全部",TRUE,J1259=分專案))</f>
        <v>0</v>
      </c>
      <c r="C1259" s="45">
        <f t="shared" si="78"/>
        <v>0</v>
      </c>
      <c r="D1259" s="44">
        <f t="shared" si="79"/>
        <v>0</v>
      </c>
      <c r="E1259" s="217">
        <f t="shared" si="81"/>
        <v>0</v>
      </c>
      <c r="F1259" s="284"/>
      <c r="G1259" s="289"/>
      <c r="H1259" s="304"/>
      <c r="I1259" s="290"/>
      <c r="J1259" s="304"/>
      <c r="K1259" s="305"/>
      <c r="L1259" s="50"/>
      <c r="M1259" s="63"/>
    </row>
    <row r="1260" spans="1:13">
      <c r="A1260" s="44">
        <f t="shared" ca="1" si="80"/>
        <v>0</v>
      </c>
      <c r="B1260" s="44" t="b" cm="1">
        <f t="array" ref="B1260">AND(分科號=E1260,D1260&gt;=分起日,D1260&lt;=分訖日,IF(分專案="全部",TRUE,J1260=分專案))</f>
        <v>0</v>
      </c>
      <c r="C1260" s="45">
        <f t="shared" si="78"/>
        <v>0</v>
      </c>
      <c r="D1260" s="44">
        <f t="shared" si="79"/>
        <v>0</v>
      </c>
      <c r="E1260" s="217">
        <f t="shared" si="81"/>
        <v>0</v>
      </c>
      <c r="F1260" s="284"/>
      <c r="G1260" s="289"/>
      <c r="H1260" s="304"/>
      <c r="I1260" s="290"/>
      <c r="J1260" s="304"/>
      <c r="K1260" s="305"/>
      <c r="L1260" s="50"/>
      <c r="M1260" s="63"/>
    </row>
    <row r="1261" spans="1:13">
      <c r="A1261" s="44">
        <f t="shared" ca="1" si="80"/>
        <v>0</v>
      </c>
      <c r="B1261" s="44" t="b" cm="1">
        <f t="array" ref="B1261">AND(分科號=E1261,D1261&gt;=分起日,D1261&lt;=分訖日,IF(分專案="全部",TRUE,J1261=分專案))</f>
        <v>0</v>
      </c>
      <c r="C1261" s="45">
        <f t="shared" si="78"/>
        <v>0</v>
      </c>
      <c r="D1261" s="44">
        <f t="shared" si="79"/>
        <v>0</v>
      </c>
      <c r="E1261" s="217">
        <f t="shared" si="81"/>
        <v>0</v>
      </c>
      <c r="F1261" s="284"/>
      <c r="G1261" s="289"/>
      <c r="H1261" s="304"/>
      <c r="I1261" s="290"/>
      <c r="J1261" s="304"/>
      <c r="K1261" s="305"/>
      <c r="L1261" s="50"/>
      <c r="M1261" s="63"/>
    </row>
    <row r="1262" spans="1:13">
      <c r="A1262" s="44">
        <f t="shared" ca="1" si="80"/>
        <v>0</v>
      </c>
      <c r="B1262" s="44" t="b" cm="1">
        <f t="array" ref="B1262">AND(分科號=E1262,D1262&gt;=分起日,D1262&lt;=分訖日,IF(分專案="全部",TRUE,J1262=分專案))</f>
        <v>0</v>
      </c>
      <c r="C1262" s="45">
        <f t="shared" si="78"/>
        <v>0</v>
      </c>
      <c r="D1262" s="44">
        <f t="shared" si="79"/>
        <v>0</v>
      </c>
      <c r="E1262" s="217">
        <f t="shared" si="81"/>
        <v>0</v>
      </c>
      <c r="F1262" s="284"/>
      <c r="G1262" s="289"/>
      <c r="H1262" s="304"/>
      <c r="I1262" s="290"/>
      <c r="J1262" s="304"/>
      <c r="K1262" s="305"/>
      <c r="L1262" s="50"/>
      <c r="M1262" s="63"/>
    </row>
    <row r="1263" spans="1:13">
      <c r="A1263" s="44">
        <f t="shared" ca="1" si="80"/>
        <v>0</v>
      </c>
      <c r="B1263" s="44" t="b" cm="1">
        <f t="array" ref="B1263">AND(分科號=E1263,D1263&gt;=分起日,D1263&lt;=分訖日,IF(分專案="全部",TRUE,J1263=分專案))</f>
        <v>0</v>
      </c>
      <c r="C1263" s="45">
        <f t="shared" si="78"/>
        <v>0</v>
      </c>
      <c r="D1263" s="44">
        <f t="shared" si="79"/>
        <v>0</v>
      </c>
      <c r="E1263" s="217">
        <f t="shared" si="81"/>
        <v>0</v>
      </c>
      <c r="F1263" s="284"/>
      <c r="G1263" s="289"/>
      <c r="H1263" s="304"/>
      <c r="I1263" s="290"/>
      <c r="J1263" s="304"/>
      <c r="K1263" s="305"/>
      <c r="L1263" s="50"/>
      <c r="M1263" s="63"/>
    </row>
    <row r="1264" spans="1:13">
      <c r="A1264" s="44">
        <f t="shared" ca="1" si="80"/>
        <v>0</v>
      </c>
      <c r="B1264" s="44" t="b" cm="1">
        <f t="array" ref="B1264">AND(分科號=E1264,D1264&gt;=分起日,D1264&lt;=分訖日,IF(分專案="全部",TRUE,J1264=分專案))</f>
        <v>0</v>
      </c>
      <c r="C1264" s="45">
        <f t="shared" si="78"/>
        <v>0</v>
      </c>
      <c r="D1264" s="44">
        <f t="shared" si="79"/>
        <v>0</v>
      </c>
      <c r="E1264" s="217">
        <f t="shared" si="81"/>
        <v>0</v>
      </c>
      <c r="F1264" s="284"/>
      <c r="G1264" s="289"/>
      <c r="H1264" s="304"/>
      <c r="I1264" s="290"/>
      <c r="J1264" s="304"/>
      <c r="K1264" s="305"/>
      <c r="L1264" s="50"/>
      <c r="M1264" s="63"/>
    </row>
    <row r="1265" spans="1:13">
      <c r="A1265" s="44">
        <f t="shared" ca="1" si="80"/>
        <v>0</v>
      </c>
      <c r="B1265" s="44" t="b" cm="1">
        <f t="array" ref="B1265">AND(分科號=E1265,D1265&gt;=分起日,D1265&lt;=分訖日,IF(分專案="全部",TRUE,J1265=分專案))</f>
        <v>0</v>
      </c>
      <c r="C1265" s="45">
        <f t="shared" si="78"/>
        <v>0</v>
      </c>
      <c r="D1265" s="44">
        <f t="shared" si="79"/>
        <v>0</v>
      </c>
      <c r="E1265" s="217">
        <f t="shared" si="81"/>
        <v>0</v>
      </c>
      <c r="F1265" s="284"/>
      <c r="G1265" s="289"/>
      <c r="H1265" s="304"/>
      <c r="I1265" s="290"/>
      <c r="J1265" s="304"/>
      <c r="K1265" s="305"/>
      <c r="L1265" s="50"/>
      <c r="M1265" s="63"/>
    </row>
    <row r="1266" spans="1:13">
      <c r="A1266" s="44">
        <f t="shared" ca="1" si="80"/>
        <v>0</v>
      </c>
      <c r="B1266" s="44" t="b" cm="1">
        <f t="array" ref="B1266">AND(分科號=E1266,D1266&gt;=分起日,D1266&lt;=分訖日,IF(分專案="全部",TRUE,J1266=分專案))</f>
        <v>0</v>
      </c>
      <c r="C1266" s="45">
        <f t="shared" si="78"/>
        <v>0</v>
      </c>
      <c r="D1266" s="44">
        <f t="shared" si="79"/>
        <v>0</v>
      </c>
      <c r="E1266" s="217">
        <f t="shared" si="81"/>
        <v>0</v>
      </c>
      <c r="F1266" s="284"/>
      <c r="G1266" s="289"/>
      <c r="H1266" s="304"/>
      <c r="I1266" s="290"/>
      <c r="J1266" s="304"/>
      <c r="K1266" s="305"/>
      <c r="L1266" s="50"/>
      <c r="M1266" s="63"/>
    </row>
    <row r="1267" spans="1:13">
      <c r="A1267" s="44">
        <f t="shared" ca="1" si="80"/>
        <v>0</v>
      </c>
      <c r="B1267" s="44" t="b" cm="1">
        <f t="array" ref="B1267">AND(分科號=E1267,D1267&gt;=分起日,D1267&lt;=分訖日,IF(分專案="全部",TRUE,J1267=分專案))</f>
        <v>0</v>
      </c>
      <c r="C1267" s="45">
        <f t="shared" si="78"/>
        <v>0</v>
      </c>
      <c r="D1267" s="44">
        <f t="shared" si="79"/>
        <v>0</v>
      </c>
      <c r="E1267" s="217">
        <f t="shared" si="81"/>
        <v>0</v>
      </c>
      <c r="F1267" s="284"/>
      <c r="G1267" s="289"/>
      <c r="H1267" s="304"/>
      <c r="I1267" s="290"/>
      <c r="J1267" s="304"/>
      <c r="K1267" s="305"/>
      <c r="L1267" s="50"/>
      <c r="M1267" s="63"/>
    </row>
    <row r="1268" spans="1:13">
      <c r="A1268" s="44">
        <f t="shared" ca="1" si="80"/>
        <v>0</v>
      </c>
      <c r="B1268" s="44" t="b" cm="1">
        <f t="array" ref="B1268">AND(分科號=E1268,D1268&gt;=分起日,D1268&lt;=分訖日,IF(分專案="全部",TRUE,J1268=分專案))</f>
        <v>0</v>
      </c>
      <c r="C1268" s="45">
        <f t="shared" si="78"/>
        <v>0</v>
      </c>
      <c r="D1268" s="44">
        <f t="shared" si="79"/>
        <v>0</v>
      </c>
      <c r="E1268" s="217">
        <f t="shared" si="81"/>
        <v>0</v>
      </c>
      <c r="F1268" s="284"/>
      <c r="G1268" s="289"/>
      <c r="H1268" s="304"/>
      <c r="I1268" s="290"/>
      <c r="J1268" s="304"/>
      <c r="K1268" s="305"/>
      <c r="L1268" s="50"/>
      <c r="M1268" s="63"/>
    </row>
    <row r="1269" spans="1:13">
      <c r="A1269" s="44">
        <f t="shared" ca="1" si="80"/>
        <v>0</v>
      </c>
      <c r="B1269" s="44" t="b" cm="1">
        <f t="array" ref="B1269">AND(分科號=E1269,D1269&gt;=分起日,D1269&lt;=分訖日,IF(分專案="全部",TRUE,J1269=分專案))</f>
        <v>0</v>
      </c>
      <c r="C1269" s="45">
        <f t="shared" si="78"/>
        <v>0</v>
      </c>
      <c r="D1269" s="44">
        <f t="shared" si="79"/>
        <v>0</v>
      </c>
      <c r="E1269" s="217">
        <f t="shared" si="81"/>
        <v>0</v>
      </c>
      <c r="F1269" s="284"/>
      <c r="G1269" s="289"/>
      <c r="H1269" s="304"/>
      <c r="I1269" s="290"/>
      <c r="J1269" s="304"/>
      <c r="K1269" s="305"/>
      <c r="L1269" s="50"/>
      <c r="M1269" s="63"/>
    </row>
    <row r="1270" spans="1:13">
      <c r="A1270" s="44">
        <f t="shared" ca="1" si="80"/>
        <v>0</v>
      </c>
      <c r="B1270" s="44" t="b" cm="1">
        <f t="array" ref="B1270">AND(分科號=E1270,D1270&gt;=分起日,D1270&lt;=分訖日,IF(分專案="全部",TRUE,J1270=分專案))</f>
        <v>0</v>
      </c>
      <c r="C1270" s="45">
        <f t="shared" si="78"/>
        <v>0</v>
      </c>
      <c r="D1270" s="44">
        <f t="shared" si="79"/>
        <v>0</v>
      </c>
      <c r="E1270" s="217">
        <f t="shared" si="81"/>
        <v>0</v>
      </c>
      <c r="F1270" s="284"/>
      <c r="G1270" s="289"/>
      <c r="H1270" s="304"/>
      <c r="I1270" s="290"/>
      <c r="J1270" s="304"/>
      <c r="K1270" s="305"/>
      <c r="L1270" s="50"/>
      <c r="M1270" s="63"/>
    </row>
    <row r="1271" spans="1:13">
      <c r="A1271" s="44">
        <f t="shared" ca="1" si="80"/>
        <v>0</v>
      </c>
      <c r="B1271" s="44" t="b" cm="1">
        <f t="array" ref="B1271">AND(分科號=E1271,D1271&gt;=分起日,D1271&lt;=分訖日,IF(分專案="全部",TRUE,J1271=分專案))</f>
        <v>0</v>
      </c>
      <c r="C1271" s="45">
        <f t="shared" si="78"/>
        <v>0</v>
      </c>
      <c r="D1271" s="44">
        <f t="shared" si="79"/>
        <v>0</v>
      </c>
      <c r="E1271" s="217">
        <f t="shared" si="81"/>
        <v>0</v>
      </c>
      <c r="F1271" s="284"/>
      <c r="G1271" s="289"/>
      <c r="H1271" s="304"/>
      <c r="I1271" s="290"/>
      <c r="J1271" s="304"/>
      <c r="K1271" s="305"/>
      <c r="L1271" s="50"/>
      <c r="M1271" s="63"/>
    </row>
    <row r="1272" spans="1:13">
      <c r="A1272" s="44">
        <f t="shared" ca="1" si="80"/>
        <v>0</v>
      </c>
      <c r="B1272" s="44" t="b" cm="1">
        <f t="array" ref="B1272">AND(分科號=E1272,D1272&gt;=分起日,D1272&lt;=分訖日,IF(分專案="全部",TRUE,J1272=分專案))</f>
        <v>0</v>
      </c>
      <c r="C1272" s="45">
        <f t="shared" si="78"/>
        <v>0</v>
      </c>
      <c r="D1272" s="44">
        <f t="shared" si="79"/>
        <v>0</v>
      </c>
      <c r="E1272" s="217">
        <f t="shared" si="81"/>
        <v>0</v>
      </c>
      <c r="F1272" s="284"/>
      <c r="G1272" s="289"/>
      <c r="H1272" s="304"/>
      <c r="I1272" s="290"/>
      <c r="J1272" s="304"/>
      <c r="K1272" s="305"/>
      <c r="L1272" s="50"/>
      <c r="M1272" s="63"/>
    </row>
    <row r="1273" spans="1:13">
      <c r="A1273" s="44">
        <f t="shared" ca="1" si="80"/>
        <v>0</v>
      </c>
      <c r="B1273" s="44" t="b" cm="1">
        <f t="array" ref="B1273">AND(分科號=E1273,D1273&gt;=分起日,D1273&lt;=分訖日,IF(分專案="全部",TRUE,J1273=分專案))</f>
        <v>0</v>
      </c>
      <c r="C1273" s="45">
        <f t="shared" si="78"/>
        <v>0</v>
      </c>
      <c r="D1273" s="44">
        <f t="shared" si="79"/>
        <v>0</v>
      </c>
      <c r="E1273" s="217">
        <f t="shared" si="81"/>
        <v>0</v>
      </c>
      <c r="F1273" s="284"/>
      <c r="G1273" s="289"/>
      <c r="H1273" s="304"/>
      <c r="I1273" s="290"/>
      <c r="J1273" s="304"/>
      <c r="K1273" s="305"/>
      <c r="L1273" s="50"/>
      <c r="M1273" s="63"/>
    </row>
    <row r="1274" spans="1:13">
      <c r="A1274" s="44">
        <f t="shared" ca="1" si="80"/>
        <v>0</v>
      </c>
      <c r="B1274" s="44" t="b" cm="1">
        <f t="array" ref="B1274">AND(分科號=E1274,D1274&gt;=分起日,D1274&lt;=分訖日,IF(分專案="全部",TRUE,J1274=分專案))</f>
        <v>0</v>
      </c>
      <c r="C1274" s="45">
        <f t="shared" si="78"/>
        <v>0</v>
      </c>
      <c r="D1274" s="44">
        <f t="shared" si="79"/>
        <v>0</v>
      </c>
      <c r="E1274" s="217">
        <f t="shared" si="81"/>
        <v>0</v>
      </c>
      <c r="F1274" s="284"/>
      <c r="G1274" s="289"/>
      <c r="H1274" s="304"/>
      <c r="I1274" s="290"/>
      <c r="J1274" s="304"/>
      <c r="K1274" s="305"/>
      <c r="L1274" s="50"/>
      <c r="M1274" s="63"/>
    </row>
    <row r="1275" spans="1:13">
      <c r="A1275" s="44">
        <f t="shared" ca="1" si="80"/>
        <v>0</v>
      </c>
      <c r="B1275" s="44" t="b" cm="1">
        <f t="array" ref="B1275">AND(分科號=E1275,D1275&gt;=分起日,D1275&lt;=分訖日,IF(分專案="全部",TRUE,J1275=分專案))</f>
        <v>0</v>
      </c>
      <c r="C1275" s="45">
        <f t="shared" si="78"/>
        <v>0</v>
      </c>
      <c r="D1275" s="44">
        <f t="shared" si="79"/>
        <v>0</v>
      </c>
      <c r="E1275" s="217">
        <f t="shared" si="81"/>
        <v>0</v>
      </c>
      <c r="F1275" s="284"/>
      <c r="G1275" s="289"/>
      <c r="H1275" s="304"/>
      <c r="I1275" s="290"/>
      <c r="J1275" s="304"/>
      <c r="K1275" s="305"/>
      <c r="L1275" s="50"/>
      <c r="M1275" s="63"/>
    </row>
    <row r="1276" spans="1:13">
      <c r="A1276" s="44">
        <f t="shared" ca="1" si="80"/>
        <v>0</v>
      </c>
      <c r="B1276" s="44" t="b" cm="1">
        <f t="array" ref="B1276">AND(分科號=E1276,D1276&gt;=分起日,D1276&lt;=分訖日,IF(分專案="全部",TRUE,J1276=分專案))</f>
        <v>0</v>
      </c>
      <c r="C1276" s="45">
        <f t="shared" si="78"/>
        <v>0</v>
      </c>
      <c r="D1276" s="44">
        <f t="shared" si="79"/>
        <v>0</v>
      </c>
      <c r="E1276" s="217">
        <f t="shared" si="81"/>
        <v>0</v>
      </c>
      <c r="F1276" s="284"/>
      <c r="G1276" s="289"/>
      <c r="H1276" s="304"/>
      <c r="I1276" s="290"/>
      <c r="J1276" s="304"/>
      <c r="K1276" s="305"/>
      <c r="L1276" s="50"/>
      <c r="M1276" s="63"/>
    </row>
    <row r="1277" spans="1:13">
      <c r="A1277" s="44">
        <f t="shared" ca="1" si="80"/>
        <v>0</v>
      </c>
      <c r="B1277" s="44" t="b" cm="1">
        <f t="array" ref="B1277">AND(分科號=E1277,D1277&gt;=分起日,D1277&lt;=分訖日,IF(分專案="全部",TRUE,J1277=分專案))</f>
        <v>0</v>
      </c>
      <c r="C1277" s="45">
        <f t="shared" si="78"/>
        <v>0</v>
      </c>
      <c r="D1277" s="44">
        <f t="shared" si="79"/>
        <v>0</v>
      </c>
      <c r="E1277" s="217">
        <f t="shared" si="81"/>
        <v>0</v>
      </c>
      <c r="F1277" s="284"/>
      <c r="G1277" s="289"/>
      <c r="H1277" s="304"/>
      <c r="I1277" s="290"/>
      <c r="J1277" s="304"/>
      <c r="K1277" s="305"/>
      <c r="L1277" s="50"/>
      <c r="M1277" s="63"/>
    </row>
    <row r="1278" spans="1:13">
      <c r="A1278" s="44">
        <f t="shared" ca="1" si="80"/>
        <v>0</v>
      </c>
      <c r="B1278" s="44" t="b" cm="1">
        <f t="array" ref="B1278">AND(分科號=E1278,D1278&gt;=分起日,D1278&lt;=分訖日,IF(分專案="全部",TRUE,J1278=分專案))</f>
        <v>0</v>
      </c>
      <c r="C1278" s="45">
        <f t="shared" si="78"/>
        <v>0</v>
      </c>
      <c r="D1278" s="44">
        <f t="shared" si="79"/>
        <v>0</v>
      </c>
      <c r="E1278" s="217">
        <f t="shared" si="81"/>
        <v>0</v>
      </c>
      <c r="F1278" s="284"/>
      <c r="G1278" s="289"/>
      <c r="H1278" s="304"/>
      <c r="I1278" s="290"/>
      <c r="J1278" s="304"/>
      <c r="K1278" s="305"/>
      <c r="L1278" s="50"/>
      <c r="M1278" s="63"/>
    </row>
    <row r="1279" spans="1:13">
      <c r="A1279" s="44">
        <f t="shared" ca="1" si="80"/>
        <v>0</v>
      </c>
      <c r="B1279" s="44" t="b" cm="1">
        <f t="array" ref="B1279">AND(分科號=E1279,D1279&gt;=分起日,D1279&lt;=分訖日,IF(分專案="全部",TRUE,J1279=分專案))</f>
        <v>0</v>
      </c>
      <c r="C1279" s="45">
        <f t="shared" si="78"/>
        <v>0</v>
      </c>
      <c r="D1279" s="44">
        <f t="shared" si="79"/>
        <v>0</v>
      </c>
      <c r="E1279" s="217">
        <f t="shared" si="81"/>
        <v>0</v>
      </c>
      <c r="F1279" s="284"/>
      <c r="G1279" s="289"/>
      <c r="H1279" s="304"/>
      <c r="I1279" s="290"/>
      <c r="J1279" s="304"/>
      <c r="K1279" s="305"/>
      <c r="L1279" s="50"/>
      <c r="M1279" s="63"/>
    </row>
    <row r="1280" spans="1:13">
      <c r="A1280" s="44">
        <f t="shared" ca="1" si="80"/>
        <v>0</v>
      </c>
      <c r="B1280" s="44" t="b" cm="1">
        <f t="array" ref="B1280">AND(分科號=E1280,D1280&gt;=分起日,D1280&lt;=分訖日,IF(分專案="全部",TRUE,J1280=分專案))</f>
        <v>0</v>
      </c>
      <c r="C1280" s="45">
        <f t="shared" si="78"/>
        <v>0</v>
      </c>
      <c r="D1280" s="44">
        <f t="shared" si="79"/>
        <v>0</v>
      </c>
      <c r="E1280" s="217">
        <f t="shared" si="81"/>
        <v>0</v>
      </c>
      <c r="F1280" s="284"/>
      <c r="G1280" s="289"/>
      <c r="H1280" s="304"/>
      <c r="I1280" s="290"/>
      <c r="J1280" s="304"/>
      <c r="K1280" s="305"/>
      <c r="L1280" s="50"/>
      <c r="M1280" s="63"/>
    </row>
    <row r="1281" spans="1:13">
      <c r="A1281" s="44">
        <f t="shared" ca="1" si="80"/>
        <v>0</v>
      </c>
      <c r="B1281" s="44" t="b" cm="1">
        <f t="array" ref="B1281">AND(分科號=E1281,D1281&gt;=分起日,D1281&lt;=分訖日,IF(分專案="全部",TRUE,J1281=分專案))</f>
        <v>0</v>
      </c>
      <c r="C1281" s="45">
        <f t="shared" si="78"/>
        <v>0</v>
      </c>
      <c r="D1281" s="44">
        <f t="shared" si="79"/>
        <v>0</v>
      </c>
      <c r="E1281" s="217">
        <f t="shared" si="81"/>
        <v>0</v>
      </c>
      <c r="F1281" s="284"/>
      <c r="G1281" s="289"/>
      <c r="H1281" s="304"/>
      <c r="I1281" s="290"/>
      <c r="J1281" s="304"/>
      <c r="K1281" s="305"/>
      <c r="L1281" s="50"/>
      <c r="M1281" s="63"/>
    </row>
    <row r="1282" spans="1:13">
      <c r="A1282" s="44">
        <f t="shared" ca="1" si="80"/>
        <v>0</v>
      </c>
      <c r="B1282" s="44" t="b" cm="1">
        <f t="array" ref="B1282">AND(分科號=E1282,D1282&gt;=分起日,D1282&lt;=分訖日,IF(分專案="全部",TRUE,J1282=分專案))</f>
        <v>0</v>
      </c>
      <c r="C1282" s="45">
        <f t="shared" si="78"/>
        <v>0</v>
      </c>
      <c r="D1282" s="44">
        <f t="shared" si="79"/>
        <v>0</v>
      </c>
      <c r="E1282" s="217">
        <f t="shared" si="81"/>
        <v>0</v>
      </c>
      <c r="F1282" s="284"/>
      <c r="G1282" s="289"/>
      <c r="H1282" s="304"/>
      <c r="I1282" s="290"/>
      <c r="J1282" s="304"/>
      <c r="K1282" s="305"/>
      <c r="L1282" s="50"/>
      <c r="M1282" s="63"/>
    </row>
    <row r="1283" spans="1:13">
      <c r="A1283" s="44">
        <f t="shared" ca="1" si="80"/>
        <v>0</v>
      </c>
      <c r="B1283" s="44" t="b" cm="1">
        <f t="array" ref="B1283">AND(分科號=E1283,D1283&gt;=分起日,D1283&lt;=分訖日,IF(分專案="全部",TRUE,J1283=分專案))</f>
        <v>0</v>
      </c>
      <c r="C1283" s="45">
        <f t="shared" si="78"/>
        <v>0</v>
      </c>
      <c r="D1283" s="44">
        <f t="shared" si="79"/>
        <v>0</v>
      </c>
      <c r="E1283" s="217">
        <f t="shared" si="81"/>
        <v>0</v>
      </c>
      <c r="F1283" s="284"/>
      <c r="G1283" s="289"/>
      <c r="H1283" s="304"/>
      <c r="I1283" s="290"/>
      <c r="J1283" s="304"/>
      <c r="K1283" s="305"/>
      <c r="L1283" s="50"/>
      <c r="M1283" s="63"/>
    </row>
    <row r="1284" spans="1:13">
      <c r="A1284" s="44">
        <f t="shared" ca="1" si="80"/>
        <v>0</v>
      </c>
      <c r="B1284" s="44" t="b" cm="1">
        <f t="array" ref="B1284">AND(分科號=E1284,D1284&gt;=分起日,D1284&lt;=分訖日,IF(分專案="全部",TRUE,J1284=分專案))</f>
        <v>0</v>
      </c>
      <c r="C1284" s="45">
        <f t="shared" si="78"/>
        <v>0</v>
      </c>
      <c r="D1284" s="44">
        <f t="shared" si="79"/>
        <v>0</v>
      </c>
      <c r="E1284" s="217">
        <f t="shared" si="81"/>
        <v>0</v>
      </c>
      <c r="F1284" s="284"/>
      <c r="G1284" s="289"/>
      <c r="H1284" s="304"/>
      <c r="I1284" s="290"/>
      <c r="J1284" s="304"/>
      <c r="K1284" s="305"/>
      <c r="L1284" s="50"/>
      <c r="M1284" s="63"/>
    </row>
    <row r="1285" spans="1:13">
      <c r="A1285" s="44">
        <f t="shared" ca="1" si="80"/>
        <v>0</v>
      </c>
      <c r="B1285" s="44" t="b" cm="1">
        <f t="array" ref="B1285">AND(分科號=E1285,D1285&gt;=分起日,D1285&lt;=分訖日,IF(分專案="全部",TRUE,J1285=分專案))</f>
        <v>0</v>
      </c>
      <c r="C1285" s="45">
        <f t="shared" si="78"/>
        <v>0</v>
      </c>
      <c r="D1285" s="44">
        <f t="shared" si="79"/>
        <v>0</v>
      </c>
      <c r="E1285" s="217">
        <f t="shared" si="81"/>
        <v>0</v>
      </c>
      <c r="F1285" s="284"/>
      <c r="G1285" s="289"/>
      <c r="H1285" s="304"/>
      <c r="I1285" s="290"/>
      <c r="J1285" s="304"/>
      <c r="K1285" s="305"/>
      <c r="L1285" s="50"/>
      <c r="M1285" s="63"/>
    </row>
    <row r="1286" spans="1:13">
      <c r="A1286" s="44">
        <f t="shared" ca="1" si="80"/>
        <v>0</v>
      </c>
      <c r="B1286" s="44" t="b" cm="1">
        <f t="array" ref="B1286">AND(分科號=E1286,D1286&gt;=分起日,D1286&lt;=分訖日,IF(分專案="全部",TRUE,J1286=分專案))</f>
        <v>0</v>
      </c>
      <c r="C1286" s="45">
        <f t="shared" si="78"/>
        <v>0</v>
      </c>
      <c r="D1286" s="44">
        <f t="shared" si="79"/>
        <v>0</v>
      </c>
      <c r="E1286" s="217">
        <f t="shared" si="81"/>
        <v>0</v>
      </c>
      <c r="F1286" s="284"/>
      <c r="G1286" s="289"/>
      <c r="H1286" s="304"/>
      <c r="I1286" s="290"/>
      <c r="J1286" s="304"/>
      <c r="K1286" s="305"/>
      <c r="L1286" s="50"/>
      <c r="M1286" s="63"/>
    </row>
    <row r="1287" spans="1:13">
      <c r="A1287" s="44">
        <f t="shared" ca="1" si="80"/>
        <v>0</v>
      </c>
      <c r="B1287" s="44" t="b" cm="1">
        <f t="array" ref="B1287">AND(分科號=E1287,D1287&gt;=分起日,D1287&lt;=分訖日,IF(分專案="全部",TRUE,J1287=分專案))</f>
        <v>0</v>
      </c>
      <c r="C1287" s="45">
        <f t="shared" ref="C1287:C1350" si="82">IF(F1287&lt;&gt;"",F1287,IF(E1287&lt;&gt;0,INDEX(C:C,ROW()-1),0))</f>
        <v>0</v>
      </c>
      <c r="D1287" s="44">
        <f t="shared" ref="D1287:D1350" si="83">IF(G1287&lt;&gt;"",G1287,IF(E1287&lt;&gt;0,INDEX(D:D,ROW()-1),0))</f>
        <v>0</v>
      </c>
      <c r="E1287" s="217">
        <f t="shared" si="81"/>
        <v>0</v>
      </c>
      <c r="F1287" s="284"/>
      <c r="G1287" s="289"/>
      <c r="H1287" s="304"/>
      <c r="I1287" s="290"/>
      <c r="J1287" s="304"/>
      <c r="K1287" s="305"/>
      <c r="L1287" s="50"/>
      <c r="M1287" s="63"/>
    </row>
    <row r="1288" spans="1:13">
      <c r="A1288" s="44">
        <f t="shared" ca="1" si="80"/>
        <v>0</v>
      </c>
      <c r="B1288" s="44" t="b" cm="1">
        <f t="array" ref="B1288">AND(分科號=E1288,D1288&gt;=分起日,D1288&lt;=分訖日,IF(分專案="全部",TRUE,J1288=分專案))</f>
        <v>0</v>
      </c>
      <c r="C1288" s="45">
        <f t="shared" si="82"/>
        <v>0</v>
      </c>
      <c r="D1288" s="44">
        <f t="shared" si="83"/>
        <v>0</v>
      </c>
      <c r="E1288" s="217">
        <f t="shared" si="81"/>
        <v>0</v>
      </c>
      <c r="F1288" s="284"/>
      <c r="G1288" s="289"/>
      <c r="H1288" s="304"/>
      <c r="I1288" s="290"/>
      <c r="J1288" s="304"/>
      <c r="K1288" s="305"/>
      <c r="L1288" s="50"/>
      <c r="M1288" s="63"/>
    </row>
    <row r="1289" spans="1:13">
      <c r="A1289" s="44">
        <f t="shared" ref="A1289:A1352" ca="1" si="84">IF(B1289,COUNTIF(OFFSET(B1289,ROW()*-1+6,,ROW()-5),TRUE),0)</f>
        <v>0</v>
      </c>
      <c r="B1289" s="44" t="b" cm="1">
        <f t="array" ref="B1289">AND(分科號=E1289,D1289&gt;=分起日,D1289&lt;=分訖日,IF(分專案="全部",TRUE,J1289=分專案))</f>
        <v>0</v>
      </c>
      <c r="C1289" s="45">
        <f t="shared" si="82"/>
        <v>0</v>
      </c>
      <c r="D1289" s="44">
        <f t="shared" si="83"/>
        <v>0</v>
      </c>
      <c r="E1289" s="217">
        <f t="shared" si="81"/>
        <v>0</v>
      </c>
      <c r="F1289" s="284"/>
      <c r="G1289" s="289"/>
      <c r="H1289" s="304"/>
      <c r="I1289" s="290"/>
      <c r="J1289" s="304"/>
      <c r="K1289" s="305"/>
      <c r="L1289" s="50"/>
      <c r="M1289" s="63"/>
    </row>
    <row r="1290" spans="1:13">
      <c r="A1290" s="44">
        <f t="shared" ca="1" si="84"/>
        <v>0</v>
      </c>
      <c r="B1290" s="44" t="b" cm="1">
        <f t="array" ref="B1290">AND(分科號=E1290,D1290&gt;=分起日,D1290&lt;=分訖日,IF(分專案="全部",TRUE,J1290=分專案))</f>
        <v>0</v>
      </c>
      <c r="C1290" s="45">
        <f t="shared" si="82"/>
        <v>0</v>
      </c>
      <c r="D1290" s="44">
        <f t="shared" si="83"/>
        <v>0</v>
      </c>
      <c r="E1290" s="217">
        <f t="shared" ref="E1290:E1353" si="85">IF(I1290&lt;&gt;"",VALUE(TRIM(LEFT(I1290,6))),0)</f>
        <v>0</v>
      </c>
      <c r="F1290" s="284"/>
      <c r="G1290" s="289"/>
      <c r="H1290" s="304"/>
      <c r="I1290" s="290"/>
      <c r="J1290" s="304"/>
      <c r="K1290" s="305"/>
      <c r="L1290" s="50"/>
      <c r="M1290" s="63"/>
    </row>
    <row r="1291" spans="1:13">
      <c r="A1291" s="44">
        <f t="shared" ca="1" si="84"/>
        <v>0</v>
      </c>
      <c r="B1291" s="44" t="b" cm="1">
        <f t="array" ref="B1291">AND(分科號=E1291,D1291&gt;=分起日,D1291&lt;=分訖日,IF(分專案="全部",TRUE,J1291=分專案))</f>
        <v>0</v>
      </c>
      <c r="C1291" s="45">
        <f t="shared" si="82"/>
        <v>0</v>
      </c>
      <c r="D1291" s="44">
        <f t="shared" si="83"/>
        <v>0</v>
      </c>
      <c r="E1291" s="217">
        <f t="shared" si="85"/>
        <v>0</v>
      </c>
      <c r="F1291" s="284"/>
      <c r="G1291" s="289"/>
      <c r="H1291" s="304"/>
      <c r="I1291" s="290"/>
      <c r="J1291" s="304"/>
      <c r="K1291" s="305"/>
      <c r="L1291" s="50"/>
      <c r="M1291" s="63"/>
    </row>
    <row r="1292" spans="1:13">
      <c r="A1292" s="44">
        <f t="shared" ca="1" si="84"/>
        <v>0</v>
      </c>
      <c r="B1292" s="44" t="b" cm="1">
        <f t="array" ref="B1292">AND(分科號=E1292,D1292&gt;=分起日,D1292&lt;=分訖日,IF(分專案="全部",TRUE,J1292=分專案))</f>
        <v>0</v>
      </c>
      <c r="C1292" s="45">
        <f t="shared" si="82"/>
        <v>0</v>
      </c>
      <c r="D1292" s="44">
        <f t="shared" si="83"/>
        <v>0</v>
      </c>
      <c r="E1292" s="217">
        <f t="shared" si="85"/>
        <v>0</v>
      </c>
      <c r="F1292" s="284"/>
      <c r="G1292" s="289"/>
      <c r="H1292" s="304"/>
      <c r="I1292" s="290"/>
      <c r="J1292" s="304"/>
      <c r="K1292" s="305"/>
      <c r="L1292" s="50"/>
      <c r="M1292" s="63"/>
    </row>
    <row r="1293" spans="1:13">
      <c r="A1293" s="44">
        <f t="shared" ca="1" si="84"/>
        <v>0</v>
      </c>
      <c r="B1293" s="44" t="b" cm="1">
        <f t="array" ref="B1293">AND(分科號=E1293,D1293&gt;=分起日,D1293&lt;=分訖日,IF(分專案="全部",TRUE,J1293=分專案))</f>
        <v>0</v>
      </c>
      <c r="C1293" s="45">
        <f t="shared" si="82"/>
        <v>0</v>
      </c>
      <c r="D1293" s="44">
        <f t="shared" si="83"/>
        <v>0</v>
      </c>
      <c r="E1293" s="217">
        <f t="shared" si="85"/>
        <v>0</v>
      </c>
      <c r="F1293" s="284"/>
      <c r="G1293" s="289"/>
      <c r="H1293" s="304"/>
      <c r="I1293" s="290"/>
      <c r="J1293" s="304"/>
      <c r="K1293" s="305"/>
      <c r="L1293" s="50"/>
      <c r="M1293" s="63"/>
    </row>
    <row r="1294" spans="1:13">
      <c r="A1294" s="44">
        <f t="shared" ca="1" si="84"/>
        <v>0</v>
      </c>
      <c r="B1294" s="44" t="b" cm="1">
        <f t="array" ref="B1294">AND(分科號=E1294,D1294&gt;=分起日,D1294&lt;=分訖日,IF(分專案="全部",TRUE,J1294=分專案))</f>
        <v>0</v>
      </c>
      <c r="C1294" s="45">
        <f t="shared" si="82"/>
        <v>0</v>
      </c>
      <c r="D1294" s="44">
        <f t="shared" si="83"/>
        <v>0</v>
      </c>
      <c r="E1294" s="217">
        <f t="shared" si="85"/>
        <v>0</v>
      </c>
      <c r="F1294" s="284"/>
      <c r="G1294" s="289"/>
      <c r="H1294" s="304"/>
      <c r="I1294" s="290"/>
      <c r="J1294" s="304"/>
      <c r="K1294" s="305"/>
      <c r="L1294" s="50"/>
      <c r="M1294" s="63"/>
    </row>
    <row r="1295" spans="1:13">
      <c r="A1295" s="44">
        <f t="shared" ca="1" si="84"/>
        <v>0</v>
      </c>
      <c r="B1295" s="44" t="b" cm="1">
        <f t="array" ref="B1295">AND(分科號=E1295,D1295&gt;=分起日,D1295&lt;=分訖日,IF(分專案="全部",TRUE,J1295=分專案))</f>
        <v>0</v>
      </c>
      <c r="C1295" s="45">
        <f t="shared" si="82"/>
        <v>0</v>
      </c>
      <c r="D1295" s="44">
        <f t="shared" si="83"/>
        <v>0</v>
      </c>
      <c r="E1295" s="217">
        <f t="shared" si="85"/>
        <v>0</v>
      </c>
      <c r="F1295" s="284"/>
      <c r="G1295" s="289"/>
      <c r="H1295" s="304"/>
      <c r="I1295" s="290"/>
      <c r="J1295" s="304"/>
      <c r="K1295" s="305"/>
      <c r="L1295" s="50"/>
      <c r="M1295" s="63"/>
    </row>
    <row r="1296" spans="1:13">
      <c r="A1296" s="44">
        <f t="shared" ca="1" si="84"/>
        <v>0</v>
      </c>
      <c r="B1296" s="44" t="b" cm="1">
        <f t="array" ref="B1296">AND(分科號=E1296,D1296&gt;=分起日,D1296&lt;=分訖日,IF(分專案="全部",TRUE,J1296=分專案))</f>
        <v>0</v>
      </c>
      <c r="C1296" s="45">
        <f t="shared" si="82"/>
        <v>0</v>
      </c>
      <c r="D1296" s="44">
        <f t="shared" si="83"/>
        <v>0</v>
      </c>
      <c r="E1296" s="217">
        <f t="shared" si="85"/>
        <v>0</v>
      </c>
      <c r="F1296" s="284"/>
      <c r="G1296" s="289"/>
      <c r="H1296" s="304"/>
      <c r="I1296" s="290"/>
      <c r="J1296" s="304"/>
      <c r="K1296" s="305"/>
      <c r="L1296" s="50"/>
      <c r="M1296" s="63"/>
    </row>
    <row r="1297" spans="1:13">
      <c r="A1297" s="44">
        <f t="shared" ca="1" si="84"/>
        <v>0</v>
      </c>
      <c r="B1297" s="44" t="b" cm="1">
        <f t="array" ref="B1297">AND(分科號=E1297,D1297&gt;=分起日,D1297&lt;=分訖日,IF(分專案="全部",TRUE,J1297=分專案))</f>
        <v>0</v>
      </c>
      <c r="C1297" s="45">
        <f t="shared" si="82"/>
        <v>0</v>
      </c>
      <c r="D1297" s="44">
        <f t="shared" si="83"/>
        <v>0</v>
      </c>
      <c r="E1297" s="217">
        <f t="shared" si="85"/>
        <v>0</v>
      </c>
      <c r="F1297" s="284"/>
      <c r="G1297" s="289"/>
      <c r="H1297" s="304"/>
      <c r="I1297" s="290"/>
      <c r="J1297" s="304"/>
      <c r="K1297" s="305"/>
      <c r="L1297" s="50"/>
      <c r="M1297" s="63"/>
    </row>
    <row r="1298" spans="1:13">
      <c r="A1298" s="44">
        <f t="shared" ca="1" si="84"/>
        <v>0</v>
      </c>
      <c r="B1298" s="44" t="b" cm="1">
        <f t="array" ref="B1298">AND(分科號=E1298,D1298&gt;=分起日,D1298&lt;=分訖日,IF(分專案="全部",TRUE,J1298=分專案))</f>
        <v>0</v>
      </c>
      <c r="C1298" s="45">
        <f t="shared" si="82"/>
        <v>0</v>
      </c>
      <c r="D1298" s="44">
        <f t="shared" si="83"/>
        <v>0</v>
      </c>
      <c r="E1298" s="217">
        <f t="shared" si="85"/>
        <v>0</v>
      </c>
      <c r="F1298" s="284"/>
      <c r="G1298" s="289"/>
      <c r="H1298" s="304"/>
      <c r="I1298" s="290"/>
      <c r="J1298" s="304"/>
      <c r="K1298" s="305"/>
      <c r="L1298" s="50"/>
      <c r="M1298" s="63"/>
    </row>
    <row r="1299" spans="1:13">
      <c r="A1299" s="44">
        <f t="shared" ca="1" si="84"/>
        <v>0</v>
      </c>
      <c r="B1299" s="44" t="b" cm="1">
        <f t="array" ref="B1299">AND(分科號=E1299,D1299&gt;=分起日,D1299&lt;=分訖日,IF(分專案="全部",TRUE,J1299=分專案))</f>
        <v>0</v>
      </c>
      <c r="C1299" s="45">
        <f t="shared" si="82"/>
        <v>0</v>
      </c>
      <c r="D1299" s="44">
        <f t="shared" si="83"/>
        <v>0</v>
      </c>
      <c r="E1299" s="217">
        <f t="shared" si="85"/>
        <v>0</v>
      </c>
      <c r="F1299" s="284"/>
      <c r="G1299" s="289"/>
      <c r="H1299" s="304"/>
      <c r="I1299" s="290"/>
      <c r="J1299" s="304"/>
      <c r="K1299" s="305"/>
      <c r="L1299" s="50"/>
      <c r="M1299" s="63"/>
    </row>
    <row r="1300" spans="1:13">
      <c r="A1300" s="44">
        <f t="shared" ca="1" si="84"/>
        <v>0</v>
      </c>
      <c r="B1300" s="44" t="b" cm="1">
        <f t="array" ref="B1300">AND(分科號=E1300,D1300&gt;=分起日,D1300&lt;=分訖日,IF(分專案="全部",TRUE,J1300=分專案))</f>
        <v>0</v>
      </c>
      <c r="C1300" s="45">
        <f t="shared" si="82"/>
        <v>0</v>
      </c>
      <c r="D1300" s="44">
        <f t="shared" si="83"/>
        <v>0</v>
      </c>
      <c r="E1300" s="217">
        <f t="shared" si="85"/>
        <v>0</v>
      </c>
      <c r="F1300" s="284"/>
      <c r="G1300" s="289"/>
      <c r="H1300" s="304"/>
      <c r="I1300" s="290"/>
      <c r="J1300" s="304"/>
      <c r="K1300" s="305"/>
      <c r="L1300" s="50"/>
      <c r="M1300" s="63"/>
    </row>
    <row r="1301" spans="1:13">
      <c r="A1301" s="44">
        <f t="shared" ca="1" si="84"/>
        <v>0</v>
      </c>
      <c r="B1301" s="44" t="b" cm="1">
        <f t="array" ref="B1301">AND(分科號=E1301,D1301&gt;=分起日,D1301&lt;=分訖日,IF(分專案="全部",TRUE,J1301=分專案))</f>
        <v>0</v>
      </c>
      <c r="C1301" s="45">
        <f t="shared" si="82"/>
        <v>0</v>
      </c>
      <c r="D1301" s="44">
        <f t="shared" si="83"/>
        <v>0</v>
      </c>
      <c r="E1301" s="217">
        <f t="shared" si="85"/>
        <v>0</v>
      </c>
      <c r="F1301" s="284"/>
      <c r="G1301" s="289"/>
      <c r="H1301" s="304"/>
      <c r="I1301" s="290"/>
      <c r="J1301" s="304"/>
      <c r="K1301" s="305"/>
      <c r="L1301" s="50"/>
      <c r="M1301" s="63"/>
    </row>
    <row r="1302" spans="1:13">
      <c r="A1302" s="44">
        <f t="shared" ca="1" si="84"/>
        <v>0</v>
      </c>
      <c r="B1302" s="44" t="b" cm="1">
        <f t="array" ref="B1302">AND(分科號=E1302,D1302&gt;=分起日,D1302&lt;=分訖日,IF(分專案="全部",TRUE,J1302=分專案))</f>
        <v>0</v>
      </c>
      <c r="C1302" s="45">
        <f t="shared" si="82"/>
        <v>0</v>
      </c>
      <c r="D1302" s="44">
        <f t="shared" si="83"/>
        <v>0</v>
      </c>
      <c r="E1302" s="217">
        <f t="shared" si="85"/>
        <v>0</v>
      </c>
      <c r="F1302" s="284"/>
      <c r="G1302" s="289"/>
      <c r="H1302" s="304"/>
      <c r="I1302" s="290"/>
      <c r="J1302" s="304"/>
      <c r="K1302" s="305"/>
      <c r="L1302" s="50"/>
      <c r="M1302" s="63"/>
    </row>
    <row r="1303" spans="1:13">
      <c r="A1303" s="44">
        <f t="shared" ca="1" si="84"/>
        <v>0</v>
      </c>
      <c r="B1303" s="44" t="b" cm="1">
        <f t="array" ref="B1303">AND(分科號=E1303,D1303&gt;=分起日,D1303&lt;=分訖日,IF(分專案="全部",TRUE,J1303=分專案))</f>
        <v>0</v>
      </c>
      <c r="C1303" s="45">
        <f t="shared" si="82"/>
        <v>0</v>
      </c>
      <c r="D1303" s="44">
        <f t="shared" si="83"/>
        <v>0</v>
      </c>
      <c r="E1303" s="217">
        <f t="shared" si="85"/>
        <v>0</v>
      </c>
      <c r="F1303" s="284"/>
      <c r="G1303" s="289"/>
      <c r="H1303" s="304"/>
      <c r="I1303" s="290"/>
      <c r="J1303" s="304"/>
      <c r="K1303" s="305"/>
      <c r="L1303" s="50"/>
      <c r="M1303" s="63"/>
    </row>
    <row r="1304" spans="1:13">
      <c r="A1304" s="44">
        <f t="shared" ca="1" si="84"/>
        <v>0</v>
      </c>
      <c r="B1304" s="44" t="b" cm="1">
        <f t="array" ref="B1304">AND(分科號=E1304,D1304&gt;=分起日,D1304&lt;=分訖日,IF(分專案="全部",TRUE,J1304=分專案))</f>
        <v>0</v>
      </c>
      <c r="C1304" s="45">
        <f t="shared" si="82"/>
        <v>0</v>
      </c>
      <c r="D1304" s="44">
        <f t="shared" si="83"/>
        <v>0</v>
      </c>
      <c r="E1304" s="217">
        <f t="shared" si="85"/>
        <v>0</v>
      </c>
      <c r="F1304" s="284"/>
      <c r="G1304" s="289"/>
      <c r="H1304" s="304"/>
      <c r="I1304" s="290"/>
      <c r="J1304" s="304"/>
      <c r="K1304" s="305"/>
      <c r="L1304" s="50"/>
      <c r="M1304" s="63"/>
    </row>
    <row r="1305" spans="1:13">
      <c r="A1305" s="44">
        <f t="shared" ca="1" si="84"/>
        <v>0</v>
      </c>
      <c r="B1305" s="44" t="b" cm="1">
        <f t="array" ref="B1305">AND(分科號=E1305,D1305&gt;=分起日,D1305&lt;=分訖日,IF(分專案="全部",TRUE,J1305=分專案))</f>
        <v>0</v>
      </c>
      <c r="C1305" s="45">
        <f t="shared" si="82"/>
        <v>0</v>
      </c>
      <c r="D1305" s="44">
        <f t="shared" si="83"/>
        <v>0</v>
      </c>
      <c r="E1305" s="217">
        <f t="shared" si="85"/>
        <v>0</v>
      </c>
      <c r="F1305" s="284"/>
      <c r="G1305" s="289"/>
      <c r="H1305" s="304"/>
      <c r="I1305" s="290"/>
      <c r="J1305" s="304"/>
      <c r="K1305" s="305"/>
      <c r="L1305" s="50"/>
      <c r="M1305" s="63"/>
    </row>
    <row r="1306" spans="1:13">
      <c r="A1306" s="44">
        <f t="shared" ca="1" si="84"/>
        <v>0</v>
      </c>
      <c r="B1306" s="44" t="b" cm="1">
        <f t="array" ref="B1306">AND(分科號=E1306,D1306&gt;=分起日,D1306&lt;=分訖日,IF(分專案="全部",TRUE,J1306=分專案))</f>
        <v>0</v>
      </c>
      <c r="C1306" s="45">
        <f t="shared" si="82"/>
        <v>0</v>
      </c>
      <c r="D1306" s="44">
        <f t="shared" si="83"/>
        <v>0</v>
      </c>
      <c r="E1306" s="217">
        <f t="shared" si="85"/>
        <v>0</v>
      </c>
      <c r="F1306" s="284"/>
      <c r="G1306" s="289"/>
      <c r="H1306" s="304"/>
      <c r="I1306" s="290"/>
      <c r="J1306" s="304"/>
      <c r="K1306" s="305"/>
      <c r="L1306" s="50"/>
      <c r="M1306" s="63"/>
    </row>
    <row r="1307" spans="1:13">
      <c r="A1307" s="44">
        <f t="shared" ca="1" si="84"/>
        <v>0</v>
      </c>
      <c r="B1307" s="44" t="b" cm="1">
        <f t="array" ref="B1307">AND(分科號=E1307,D1307&gt;=分起日,D1307&lt;=分訖日,IF(分專案="全部",TRUE,J1307=分專案))</f>
        <v>0</v>
      </c>
      <c r="C1307" s="45">
        <f t="shared" si="82"/>
        <v>0</v>
      </c>
      <c r="D1307" s="44">
        <f t="shared" si="83"/>
        <v>0</v>
      </c>
      <c r="E1307" s="217">
        <f t="shared" si="85"/>
        <v>0</v>
      </c>
      <c r="F1307" s="284"/>
      <c r="G1307" s="289"/>
      <c r="H1307" s="304"/>
      <c r="I1307" s="290"/>
      <c r="J1307" s="304"/>
      <c r="K1307" s="305"/>
      <c r="L1307" s="50"/>
      <c r="M1307" s="63"/>
    </row>
    <row r="1308" spans="1:13">
      <c r="A1308" s="44">
        <f t="shared" ca="1" si="84"/>
        <v>0</v>
      </c>
      <c r="B1308" s="44" t="b" cm="1">
        <f t="array" ref="B1308">AND(分科號=E1308,D1308&gt;=分起日,D1308&lt;=分訖日,IF(分專案="全部",TRUE,J1308=分專案))</f>
        <v>0</v>
      </c>
      <c r="C1308" s="45">
        <f t="shared" si="82"/>
        <v>0</v>
      </c>
      <c r="D1308" s="44">
        <f t="shared" si="83"/>
        <v>0</v>
      </c>
      <c r="E1308" s="217">
        <f t="shared" si="85"/>
        <v>0</v>
      </c>
      <c r="F1308" s="284"/>
      <c r="G1308" s="289"/>
      <c r="H1308" s="304"/>
      <c r="I1308" s="290"/>
      <c r="J1308" s="304"/>
      <c r="K1308" s="305"/>
      <c r="L1308" s="50"/>
      <c r="M1308" s="63"/>
    </row>
    <row r="1309" spans="1:13">
      <c r="A1309" s="44">
        <f t="shared" ca="1" si="84"/>
        <v>0</v>
      </c>
      <c r="B1309" s="44" t="b" cm="1">
        <f t="array" ref="B1309">AND(分科號=E1309,D1309&gt;=分起日,D1309&lt;=分訖日,IF(分專案="全部",TRUE,J1309=分專案))</f>
        <v>0</v>
      </c>
      <c r="C1309" s="45">
        <f t="shared" si="82"/>
        <v>0</v>
      </c>
      <c r="D1309" s="44">
        <f t="shared" si="83"/>
        <v>0</v>
      </c>
      <c r="E1309" s="217">
        <f t="shared" si="85"/>
        <v>0</v>
      </c>
      <c r="F1309" s="284"/>
      <c r="G1309" s="289"/>
      <c r="H1309" s="304"/>
      <c r="I1309" s="290"/>
      <c r="J1309" s="304"/>
      <c r="K1309" s="305"/>
      <c r="L1309" s="50"/>
      <c r="M1309" s="63"/>
    </row>
    <row r="1310" spans="1:13">
      <c r="A1310" s="44">
        <f t="shared" ca="1" si="84"/>
        <v>0</v>
      </c>
      <c r="B1310" s="44" t="b" cm="1">
        <f t="array" ref="B1310">AND(分科號=E1310,D1310&gt;=分起日,D1310&lt;=分訖日,IF(分專案="全部",TRUE,J1310=分專案))</f>
        <v>0</v>
      </c>
      <c r="C1310" s="45">
        <f t="shared" si="82"/>
        <v>0</v>
      </c>
      <c r="D1310" s="44">
        <f t="shared" si="83"/>
        <v>0</v>
      </c>
      <c r="E1310" s="217">
        <f t="shared" si="85"/>
        <v>0</v>
      </c>
      <c r="F1310" s="284"/>
      <c r="G1310" s="289"/>
      <c r="H1310" s="304"/>
      <c r="I1310" s="290"/>
      <c r="J1310" s="304"/>
      <c r="K1310" s="305"/>
      <c r="L1310" s="50"/>
      <c r="M1310" s="63"/>
    </row>
    <row r="1311" spans="1:13">
      <c r="A1311" s="44">
        <f t="shared" ca="1" si="84"/>
        <v>0</v>
      </c>
      <c r="B1311" s="44" t="b" cm="1">
        <f t="array" ref="B1311">AND(分科號=E1311,D1311&gt;=分起日,D1311&lt;=分訖日,IF(分專案="全部",TRUE,J1311=分專案))</f>
        <v>0</v>
      </c>
      <c r="C1311" s="45">
        <f t="shared" si="82"/>
        <v>0</v>
      </c>
      <c r="D1311" s="44">
        <f t="shared" si="83"/>
        <v>0</v>
      </c>
      <c r="E1311" s="217">
        <f t="shared" si="85"/>
        <v>0</v>
      </c>
      <c r="F1311" s="284"/>
      <c r="G1311" s="289"/>
      <c r="H1311" s="304"/>
      <c r="I1311" s="290"/>
      <c r="J1311" s="304"/>
      <c r="K1311" s="305"/>
      <c r="L1311" s="50"/>
      <c r="M1311" s="63"/>
    </row>
    <row r="1312" spans="1:13">
      <c r="A1312" s="44">
        <f t="shared" ca="1" si="84"/>
        <v>0</v>
      </c>
      <c r="B1312" s="44" t="b" cm="1">
        <f t="array" ref="B1312">AND(分科號=E1312,D1312&gt;=分起日,D1312&lt;=分訖日,IF(分專案="全部",TRUE,J1312=分專案))</f>
        <v>0</v>
      </c>
      <c r="C1312" s="45">
        <f t="shared" si="82"/>
        <v>0</v>
      </c>
      <c r="D1312" s="44">
        <f t="shared" si="83"/>
        <v>0</v>
      </c>
      <c r="E1312" s="217">
        <f t="shared" si="85"/>
        <v>0</v>
      </c>
      <c r="F1312" s="284"/>
      <c r="G1312" s="289"/>
      <c r="H1312" s="304"/>
      <c r="I1312" s="290"/>
      <c r="J1312" s="304"/>
      <c r="K1312" s="305"/>
      <c r="L1312" s="50"/>
      <c r="M1312" s="63"/>
    </row>
    <row r="1313" spans="1:13">
      <c r="A1313" s="44">
        <f t="shared" ca="1" si="84"/>
        <v>0</v>
      </c>
      <c r="B1313" s="44" t="b" cm="1">
        <f t="array" ref="B1313">AND(分科號=E1313,D1313&gt;=分起日,D1313&lt;=分訖日,IF(分專案="全部",TRUE,J1313=分專案))</f>
        <v>0</v>
      </c>
      <c r="C1313" s="45">
        <f t="shared" si="82"/>
        <v>0</v>
      </c>
      <c r="D1313" s="44">
        <f t="shared" si="83"/>
        <v>0</v>
      </c>
      <c r="E1313" s="217">
        <f t="shared" si="85"/>
        <v>0</v>
      </c>
      <c r="F1313" s="284"/>
      <c r="G1313" s="289"/>
      <c r="H1313" s="304"/>
      <c r="I1313" s="290"/>
      <c r="J1313" s="304"/>
      <c r="K1313" s="305"/>
      <c r="L1313" s="50"/>
      <c r="M1313" s="63"/>
    </row>
    <row r="1314" spans="1:13">
      <c r="A1314" s="44">
        <f t="shared" ca="1" si="84"/>
        <v>0</v>
      </c>
      <c r="B1314" s="44" t="b" cm="1">
        <f t="array" ref="B1314">AND(分科號=E1314,D1314&gt;=分起日,D1314&lt;=分訖日,IF(分專案="全部",TRUE,J1314=分專案))</f>
        <v>0</v>
      </c>
      <c r="C1314" s="45">
        <f t="shared" si="82"/>
        <v>0</v>
      </c>
      <c r="D1314" s="44">
        <f t="shared" si="83"/>
        <v>0</v>
      </c>
      <c r="E1314" s="217">
        <f t="shared" si="85"/>
        <v>0</v>
      </c>
      <c r="F1314" s="284"/>
      <c r="G1314" s="289"/>
      <c r="H1314" s="304"/>
      <c r="I1314" s="290"/>
      <c r="J1314" s="304"/>
      <c r="K1314" s="305"/>
      <c r="L1314" s="50"/>
      <c r="M1314" s="63"/>
    </row>
    <row r="1315" spans="1:13">
      <c r="A1315" s="44">
        <f t="shared" ca="1" si="84"/>
        <v>0</v>
      </c>
      <c r="B1315" s="44" t="b" cm="1">
        <f t="array" ref="B1315">AND(分科號=E1315,D1315&gt;=分起日,D1315&lt;=分訖日,IF(分專案="全部",TRUE,J1315=分專案))</f>
        <v>0</v>
      </c>
      <c r="C1315" s="45">
        <f t="shared" si="82"/>
        <v>0</v>
      </c>
      <c r="D1315" s="44">
        <f t="shared" si="83"/>
        <v>0</v>
      </c>
      <c r="E1315" s="217">
        <f t="shared" si="85"/>
        <v>0</v>
      </c>
      <c r="F1315" s="284"/>
      <c r="G1315" s="289"/>
      <c r="H1315" s="304"/>
      <c r="I1315" s="290"/>
      <c r="J1315" s="304"/>
      <c r="K1315" s="305"/>
      <c r="L1315" s="50"/>
      <c r="M1315" s="63"/>
    </row>
    <row r="1316" spans="1:13">
      <c r="A1316" s="44">
        <f t="shared" ca="1" si="84"/>
        <v>0</v>
      </c>
      <c r="B1316" s="44" t="b" cm="1">
        <f t="array" ref="B1316">AND(分科號=E1316,D1316&gt;=分起日,D1316&lt;=分訖日,IF(分專案="全部",TRUE,J1316=分專案))</f>
        <v>0</v>
      </c>
      <c r="C1316" s="45">
        <f t="shared" si="82"/>
        <v>0</v>
      </c>
      <c r="D1316" s="44">
        <f t="shared" si="83"/>
        <v>0</v>
      </c>
      <c r="E1316" s="217">
        <f t="shared" si="85"/>
        <v>0</v>
      </c>
      <c r="F1316" s="284"/>
      <c r="G1316" s="289"/>
      <c r="H1316" s="304"/>
      <c r="I1316" s="290"/>
      <c r="J1316" s="304"/>
      <c r="K1316" s="305"/>
      <c r="L1316" s="50"/>
      <c r="M1316" s="63"/>
    </row>
    <row r="1317" spans="1:13">
      <c r="A1317" s="44">
        <f t="shared" ca="1" si="84"/>
        <v>0</v>
      </c>
      <c r="B1317" s="44" t="b" cm="1">
        <f t="array" ref="B1317">AND(分科號=E1317,D1317&gt;=分起日,D1317&lt;=分訖日,IF(分專案="全部",TRUE,J1317=分專案))</f>
        <v>0</v>
      </c>
      <c r="C1317" s="45">
        <f t="shared" si="82"/>
        <v>0</v>
      </c>
      <c r="D1317" s="44">
        <f t="shared" si="83"/>
        <v>0</v>
      </c>
      <c r="E1317" s="217">
        <f t="shared" si="85"/>
        <v>0</v>
      </c>
      <c r="F1317" s="284"/>
      <c r="G1317" s="289"/>
      <c r="H1317" s="304"/>
      <c r="I1317" s="290"/>
      <c r="J1317" s="304"/>
      <c r="K1317" s="305"/>
      <c r="L1317" s="50"/>
      <c r="M1317" s="63"/>
    </row>
    <row r="1318" spans="1:13">
      <c r="A1318" s="44">
        <f t="shared" ca="1" si="84"/>
        <v>0</v>
      </c>
      <c r="B1318" s="44" t="b" cm="1">
        <f t="array" ref="B1318">AND(分科號=E1318,D1318&gt;=分起日,D1318&lt;=分訖日,IF(分專案="全部",TRUE,J1318=分專案))</f>
        <v>0</v>
      </c>
      <c r="C1318" s="45">
        <f t="shared" si="82"/>
        <v>0</v>
      </c>
      <c r="D1318" s="44">
        <f t="shared" si="83"/>
        <v>0</v>
      </c>
      <c r="E1318" s="217">
        <f t="shared" si="85"/>
        <v>0</v>
      </c>
      <c r="F1318" s="284"/>
      <c r="G1318" s="289"/>
      <c r="H1318" s="304"/>
      <c r="I1318" s="290"/>
      <c r="J1318" s="304"/>
      <c r="K1318" s="305"/>
      <c r="L1318" s="50"/>
      <c r="M1318" s="63"/>
    </row>
    <row r="1319" spans="1:13">
      <c r="A1319" s="44">
        <f t="shared" ca="1" si="84"/>
        <v>0</v>
      </c>
      <c r="B1319" s="44" t="b" cm="1">
        <f t="array" ref="B1319">AND(分科號=E1319,D1319&gt;=分起日,D1319&lt;=分訖日,IF(分專案="全部",TRUE,J1319=分專案))</f>
        <v>0</v>
      </c>
      <c r="C1319" s="45">
        <f t="shared" si="82"/>
        <v>0</v>
      </c>
      <c r="D1319" s="44">
        <f t="shared" si="83"/>
        <v>0</v>
      </c>
      <c r="E1319" s="217">
        <f t="shared" si="85"/>
        <v>0</v>
      </c>
      <c r="F1319" s="284"/>
      <c r="G1319" s="289"/>
      <c r="H1319" s="304"/>
      <c r="I1319" s="290"/>
      <c r="J1319" s="304"/>
      <c r="K1319" s="305"/>
      <c r="L1319" s="50"/>
      <c r="M1319" s="63"/>
    </row>
    <row r="1320" spans="1:13">
      <c r="A1320" s="44">
        <f t="shared" ca="1" si="84"/>
        <v>0</v>
      </c>
      <c r="B1320" s="44" t="b" cm="1">
        <f t="array" ref="B1320">AND(分科號=E1320,D1320&gt;=分起日,D1320&lt;=分訖日,IF(分專案="全部",TRUE,J1320=分專案))</f>
        <v>0</v>
      </c>
      <c r="C1320" s="45">
        <f t="shared" si="82"/>
        <v>0</v>
      </c>
      <c r="D1320" s="44">
        <f t="shared" si="83"/>
        <v>0</v>
      </c>
      <c r="E1320" s="217">
        <f t="shared" si="85"/>
        <v>0</v>
      </c>
      <c r="F1320" s="284"/>
      <c r="G1320" s="289"/>
      <c r="H1320" s="304"/>
      <c r="I1320" s="290"/>
      <c r="J1320" s="304"/>
      <c r="K1320" s="305"/>
      <c r="L1320" s="50"/>
      <c r="M1320" s="63"/>
    </row>
    <row r="1321" spans="1:13">
      <c r="A1321" s="44">
        <f t="shared" ca="1" si="84"/>
        <v>0</v>
      </c>
      <c r="B1321" s="44" t="b" cm="1">
        <f t="array" ref="B1321">AND(分科號=E1321,D1321&gt;=分起日,D1321&lt;=分訖日,IF(分專案="全部",TRUE,J1321=分專案))</f>
        <v>0</v>
      </c>
      <c r="C1321" s="45">
        <f t="shared" si="82"/>
        <v>0</v>
      </c>
      <c r="D1321" s="44">
        <f t="shared" si="83"/>
        <v>0</v>
      </c>
      <c r="E1321" s="217">
        <f t="shared" si="85"/>
        <v>0</v>
      </c>
      <c r="F1321" s="284"/>
      <c r="G1321" s="289"/>
      <c r="H1321" s="304"/>
      <c r="I1321" s="290"/>
      <c r="J1321" s="304"/>
      <c r="K1321" s="305"/>
      <c r="L1321" s="50"/>
      <c r="M1321" s="63"/>
    </row>
    <row r="1322" spans="1:13">
      <c r="A1322" s="44">
        <f t="shared" ca="1" si="84"/>
        <v>0</v>
      </c>
      <c r="B1322" s="44" t="b" cm="1">
        <f t="array" ref="B1322">AND(分科號=E1322,D1322&gt;=分起日,D1322&lt;=分訖日,IF(分專案="全部",TRUE,J1322=分專案))</f>
        <v>0</v>
      </c>
      <c r="C1322" s="45">
        <f t="shared" si="82"/>
        <v>0</v>
      </c>
      <c r="D1322" s="44">
        <f t="shared" si="83"/>
        <v>0</v>
      </c>
      <c r="E1322" s="217">
        <f t="shared" si="85"/>
        <v>0</v>
      </c>
      <c r="F1322" s="284"/>
      <c r="G1322" s="289"/>
      <c r="H1322" s="304"/>
      <c r="I1322" s="290"/>
      <c r="J1322" s="304"/>
      <c r="K1322" s="305"/>
      <c r="L1322" s="50"/>
      <c r="M1322" s="63"/>
    </row>
    <row r="1323" spans="1:13">
      <c r="A1323" s="44">
        <f t="shared" ca="1" si="84"/>
        <v>0</v>
      </c>
      <c r="B1323" s="44" t="b" cm="1">
        <f t="array" ref="B1323">AND(分科號=E1323,D1323&gt;=分起日,D1323&lt;=分訖日,IF(分專案="全部",TRUE,J1323=分專案))</f>
        <v>0</v>
      </c>
      <c r="C1323" s="45">
        <f t="shared" si="82"/>
        <v>0</v>
      </c>
      <c r="D1323" s="44">
        <f t="shared" si="83"/>
        <v>0</v>
      </c>
      <c r="E1323" s="217">
        <f t="shared" si="85"/>
        <v>0</v>
      </c>
      <c r="F1323" s="284"/>
      <c r="G1323" s="289"/>
      <c r="H1323" s="304"/>
      <c r="I1323" s="290"/>
      <c r="J1323" s="304"/>
      <c r="K1323" s="305"/>
      <c r="L1323" s="50"/>
      <c r="M1323" s="63"/>
    </row>
    <row r="1324" spans="1:13">
      <c r="A1324" s="44">
        <f t="shared" ca="1" si="84"/>
        <v>0</v>
      </c>
      <c r="B1324" s="44" t="b" cm="1">
        <f t="array" ref="B1324">AND(分科號=E1324,D1324&gt;=分起日,D1324&lt;=分訖日,IF(分專案="全部",TRUE,J1324=分專案))</f>
        <v>0</v>
      </c>
      <c r="C1324" s="45">
        <f t="shared" si="82"/>
        <v>0</v>
      </c>
      <c r="D1324" s="44">
        <f t="shared" si="83"/>
        <v>0</v>
      </c>
      <c r="E1324" s="217">
        <f t="shared" si="85"/>
        <v>0</v>
      </c>
      <c r="F1324" s="284"/>
      <c r="G1324" s="289"/>
      <c r="H1324" s="304"/>
      <c r="I1324" s="290"/>
      <c r="J1324" s="304"/>
      <c r="K1324" s="305"/>
      <c r="L1324" s="50"/>
      <c r="M1324" s="63"/>
    </row>
    <row r="1325" spans="1:13">
      <c r="A1325" s="44">
        <f t="shared" ca="1" si="84"/>
        <v>0</v>
      </c>
      <c r="B1325" s="44" t="b" cm="1">
        <f t="array" ref="B1325">AND(分科號=E1325,D1325&gt;=分起日,D1325&lt;=分訖日,IF(分專案="全部",TRUE,J1325=分專案))</f>
        <v>0</v>
      </c>
      <c r="C1325" s="45">
        <f t="shared" si="82"/>
        <v>0</v>
      </c>
      <c r="D1325" s="44">
        <f t="shared" si="83"/>
        <v>0</v>
      </c>
      <c r="E1325" s="217">
        <f t="shared" si="85"/>
        <v>0</v>
      </c>
      <c r="F1325" s="284"/>
      <c r="G1325" s="289"/>
      <c r="H1325" s="304"/>
      <c r="I1325" s="290"/>
      <c r="J1325" s="304"/>
      <c r="K1325" s="305"/>
      <c r="L1325" s="50"/>
      <c r="M1325" s="63"/>
    </row>
    <row r="1326" spans="1:13">
      <c r="A1326" s="44">
        <f t="shared" ca="1" si="84"/>
        <v>0</v>
      </c>
      <c r="B1326" s="44" t="b" cm="1">
        <f t="array" ref="B1326">AND(分科號=E1326,D1326&gt;=分起日,D1326&lt;=分訖日,IF(分專案="全部",TRUE,J1326=分專案))</f>
        <v>0</v>
      </c>
      <c r="C1326" s="45">
        <f t="shared" si="82"/>
        <v>0</v>
      </c>
      <c r="D1326" s="44">
        <f t="shared" si="83"/>
        <v>0</v>
      </c>
      <c r="E1326" s="217">
        <f t="shared" si="85"/>
        <v>0</v>
      </c>
      <c r="F1326" s="284"/>
      <c r="G1326" s="289"/>
      <c r="H1326" s="304"/>
      <c r="I1326" s="290"/>
      <c r="J1326" s="304"/>
      <c r="K1326" s="305"/>
      <c r="L1326" s="50"/>
      <c r="M1326" s="63"/>
    </row>
    <row r="1327" spans="1:13">
      <c r="A1327" s="44">
        <f t="shared" ca="1" si="84"/>
        <v>0</v>
      </c>
      <c r="B1327" s="44" t="b" cm="1">
        <f t="array" ref="B1327">AND(分科號=E1327,D1327&gt;=分起日,D1327&lt;=分訖日,IF(分專案="全部",TRUE,J1327=分專案))</f>
        <v>0</v>
      </c>
      <c r="C1327" s="45">
        <f t="shared" si="82"/>
        <v>0</v>
      </c>
      <c r="D1327" s="44">
        <f t="shared" si="83"/>
        <v>0</v>
      </c>
      <c r="E1327" s="217">
        <f t="shared" si="85"/>
        <v>0</v>
      </c>
      <c r="F1327" s="284"/>
      <c r="G1327" s="289"/>
      <c r="H1327" s="304"/>
      <c r="I1327" s="290"/>
      <c r="J1327" s="304"/>
      <c r="K1327" s="305"/>
      <c r="L1327" s="50"/>
      <c r="M1327" s="63"/>
    </row>
    <row r="1328" spans="1:13">
      <c r="A1328" s="44">
        <f t="shared" ca="1" si="84"/>
        <v>0</v>
      </c>
      <c r="B1328" s="44" t="b" cm="1">
        <f t="array" ref="B1328">AND(分科號=E1328,D1328&gt;=分起日,D1328&lt;=分訖日,IF(分專案="全部",TRUE,J1328=分專案))</f>
        <v>0</v>
      </c>
      <c r="C1328" s="45">
        <f t="shared" si="82"/>
        <v>0</v>
      </c>
      <c r="D1328" s="44">
        <f t="shared" si="83"/>
        <v>0</v>
      </c>
      <c r="E1328" s="217">
        <f t="shared" si="85"/>
        <v>0</v>
      </c>
      <c r="F1328" s="284"/>
      <c r="G1328" s="289"/>
      <c r="H1328" s="304"/>
      <c r="I1328" s="290"/>
      <c r="J1328" s="304"/>
      <c r="K1328" s="305"/>
      <c r="L1328" s="50"/>
      <c r="M1328" s="63"/>
    </row>
    <row r="1329" spans="1:13">
      <c r="A1329" s="44">
        <f t="shared" ca="1" si="84"/>
        <v>0</v>
      </c>
      <c r="B1329" s="44" t="b" cm="1">
        <f t="array" ref="B1329">AND(分科號=E1329,D1329&gt;=分起日,D1329&lt;=分訖日,IF(分專案="全部",TRUE,J1329=分專案))</f>
        <v>0</v>
      </c>
      <c r="C1329" s="45">
        <f t="shared" si="82"/>
        <v>0</v>
      </c>
      <c r="D1329" s="44">
        <f t="shared" si="83"/>
        <v>0</v>
      </c>
      <c r="E1329" s="217">
        <f t="shared" si="85"/>
        <v>0</v>
      </c>
      <c r="F1329" s="284"/>
      <c r="G1329" s="289"/>
      <c r="H1329" s="304"/>
      <c r="I1329" s="290"/>
      <c r="J1329" s="304"/>
      <c r="K1329" s="305"/>
      <c r="L1329" s="50"/>
      <c r="M1329" s="63"/>
    </row>
    <row r="1330" spans="1:13">
      <c r="A1330" s="44">
        <f t="shared" ca="1" si="84"/>
        <v>0</v>
      </c>
      <c r="B1330" s="44" t="b" cm="1">
        <f t="array" ref="B1330">AND(分科號=E1330,D1330&gt;=分起日,D1330&lt;=分訖日,IF(分專案="全部",TRUE,J1330=分專案))</f>
        <v>0</v>
      </c>
      <c r="C1330" s="45">
        <f t="shared" si="82"/>
        <v>0</v>
      </c>
      <c r="D1330" s="44">
        <f t="shared" si="83"/>
        <v>0</v>
      </c>
      <c r="E1330" s="217">
        <f t="shared" si="85"/>
        <v>0</v>
      </c>
      <c r="F1330" s="284"/>
      <c r="G1330" s="289"/>
      <c r="H1330" s="304"/>
      <c r="I1330" s="290"/>
      <c r="J1330" s="304"/>
      <c r="K1330" s="305"/>
      <c r="L1330" s="50"/>
      <c r="M1330" s="63"/>
    </row>
    <row r="1331" spans="1:13">
      <c r="A1331" s="44">
        <f t="shared" ca="1" si="84"/>
        <v>0</v>
      </c>
      <c r="B1331" s="44" t="b" cm="1">
        <f t="array" ref="B1331">AND(分科號=E1331,D1331&gt;=分起日,D1331&lt;=分訖日,IF(分專案="全部",TRUE,J1331=分專案))</f>
        <v>0</v>
      </c>
      <c r="C1331" s="45">
        <f t="shared" si="82"/>
        <v>0</v>
      </c>
      <c r="D1331" s="44">
        <f t="shared" si="83"/>
        <v>0</v>
      </c>
      <c r="E1331" s="217">
        <f t="shared" si="85"/>
        <v>0</v>
      </c>
      <c r="F1331" s="284"/>
      <c r="G1331" s="289"/>
      <c r="H1331" s="304"/>
      <c r="I1331" s="290"/>
      <c r="J1331" s="304"/>
      <c r="K1331" s="305"/>
      <c r="L1331" s="50"/>
      <c r="M1331" s="63"/>
    </row>
    <row r="1332" spans="1:13">
      <c r="A1332" s="44">
        <f t="shared" ca="1" si="84"/>
        <v>0</v>
      </c>
      <c r="B1332" s="44" t="b" cm="1">
        <f t="array" ref="B1332">AND(分科號=E1332,D1332&gt;=分起日,D1332&lt;=分訖日,IF(分專案="全部",TRUE,J1332=分專案))</f>
        <v>0</v>
      </c>
      <c r="C1332" s="45">
        <f t="shared" si="82"/>
        <v>0</v>
      </c>
      <c r="D1332" s="44">
        <f t="shared" si="83"/>
        <v>0</v>
      </c>
      <c r="E1332" s="217">
        <f t="shared" si="85"/>
        <v>0</v>
      </c>
      <c r="F1332" s="284"/>
      <c r="G1332" s="289"/>
      <c r="H1332" s="304"/>
      <c r="I1332" s="290"/>
      <c r="J1332" s="304"/>
      <c r="K1332" s="305"/>
      <c r="L1332" s="50"/>
      <c r="M1332" s="63"/>
    </row>
    <row r="1333" spans="1:13">
      <c r="A1333" s="44">
        <f t="shared" ca="1" si="84"/>
        <v>0</v>
      </c>
      <c r="B1333" s="44" t="b" cm="1">
        <f t="array" ref="B1333">AND(分科號=E1333,D1333&gt;=分起日,D1333&lt;=分訖日,IF(分專案="全部",TRUE,J1333=分專案))</f>
        <v>0</v>
      </c>
      <c r="C1333" s="45">
        <f t="shared" si="82"/>
        <v>0</v>
      </c>
      <c r="D1333" s="44">
        <f t="shared" si="83"/>
        <v>0</v>
      </c>
      <c r="E1333" s="217">
        <f t="shared" si="85"/>
        <v>0</v>
      </c>
      <c r="F1333" s="284"/>
      <c r="G1333" s="289"/>
      <c r="H1333" s="304"/>
      <c r="I1333" s="290"/>
      <c r="J1333" s="304"/>
      <c r="K1333" s="305"/>
      <c r="L1333" s="50"/>
      <c r="M1333" s="63"/>
    </row>
    <row r="1334" spans="1:13">
      <c r="A1334" s="44">
        <f t="shared" ca="1" si="84"/>
        <v>0</v>
      </c>
      <c r="B1334" s="44" t="b" cm="1">
        <f t="array" ref="B1334">AND(分科號=E1334,D1334&gt;=分起日,D1334&lt;=分訖日,IF(分專案="全部",TRUE,J1334=分專案))</f>
        <v>0</v>
      </c>
      <c r="C1334" s="45">
        <f t="shared" si="82"/>
        <v>0</v>
      </c>
      <c r="D1334" s="44">
        <f t="shared" si="83"/>
        <v>0</v>
      </c>
      <c r="E1334" s="217">
        <f t="shared" si="85"/>
        <v>0</v>
      </c>
      <c r="F1334" s="284"/>
      <c r="G1334" s="289"/>
      <c r="H1334" s="304"/>
      <c r="I1334" s="290"/>
      <c r="J1334" s="304"/>
      <c r="K1334" s="305"/>
      <c r="L1334" s="50"/>
      <c r="M1334" s="63"/>
    </row>
    <row r="1335" spans="1:13">
      <c r="A1335" s="44">
        <f t="shared" ca="1" si="84"/>
        <v>0</v>
      </c>
      <c r="B1335" s="44" t="b" cm="1">
        <f t="array" ref="B1335">AND(分科號=E1335,D1335&gt;=分起日,D1335&lt;=分訖日,IF(分專案="全部",TRUE,J1335=分專案))</f>
        <v>0</v>
      </c>
      <c r="C1335" s="45">
        <f t="shared" si="82"/>
        <v>0</v>
      </c>
      <c r="D1335" s="44">
        <f t="shared" si="83"/>
        <v>0</v>
      </c>
      <c r="E1335" s="217">
        <f t="shared" si="85"/>
        <v>0</v>
      </c>
      <c r="F1335" s="284"/>
      <c r="G1335" s="289"/>
      <c r="H1335" s="304"/>
      <c r="I1335" s="290"/>
      <c r="J1335" s="304"/>
      <c r="K1335" s="305"/>
      <c r="L1335" s="50"/>
      <c r="M1335" s="63"/>
    </row>
    <row r="1336" spans="1:13">
      <c r="A1336" s="44">
        <f t="shared" ca="1" si="84"/>
        <v>0</v>
      </c>
      <c r="B1336" s="44" t="b" cm="1">
        <f t="array" ref="B1336">AND(分科號=E1336,D1336&gt;=分起日,D1336&lt;=分訖日,IF(分專案="全部",TRUE,J1336=分專案))</f>
        <v>0</v>
      </c>
      <c r="C1336" s="45">
        <f t="shared" si="82"/>
        <v>0</v>
      </c>
      <c r="D1336" s="44">
        <f t="shared" si="83"/>
        <v>0</v>
      </c>
      <c r="E1336" s="217">
        <f t="shared" si="85"/>
        <v>0</v>
      </c>
      <c r="F1336" s="284"/>
      <c r="G1336" s="289"/>
      <c r="H1336" s="304"/>
      <c r="I1336" s="290"/>
      <c r="J1336" s="304"/>
      <c r="K1336" s="305"/>
      <c r="L1336" s="50"/>
      <c r="M1336" s="63"/>
    </row>
    <row r="1337" spans="1:13">
      <c r="A1337" s="44">
        <f t="shared" ca="1" si="84"/>
        <v>0</v>
      </c>
      <c r="B1337" s="44" t="b" cm="1">
        <f t="array" ref="B1337">AND(分科號=E1337,D1337&gt;=分起日,D1337&lt;=分訖日,IF(分專案="全部",TRUE,J1337=分專案))</f>
        <v>0</v>
      </c>
      <c r="C1337" s="45">
        <f t="shared" si="82"/>
        <v>0</v>
      </c>
      <c r="D1337" s="44">
        <f t="shared" si="83"/>
        <v>0</v>
      </c>
      <c r="E1337" s="217">
        <f t="shared" si="85"/>
        <v>0</v>
      </c>
      <c r="F1337" s="284"/>
      <c r="G1337" s="289"/>
      <c r="H1337" s="304"/>
      <c r="I1337" s="290"/>
      <c r="J1337" s="304"/>
      <c r="K1337" s="305"/>
      <c r="L1337" s="50"/>
      <c r="M1337" s="63"/>
    </row>
    <row r="1338" spans="1:13">
      <c r="A1338" s="44">
        <f t="shared" ca="1" si="84"/>
        <v>0</v>
      </c>
      <c r="B1338" s="44" t="b" cm="1">
        <f t="array" ref="B1338">AND(分科號=E1338,D1338&gt;=分起日,D1338&lt;=分訖日,IF(分專案="全部",TRUE,J1338=分專案))</f>
        <v>0</v>
      </c>
      <c r="C1338" s="45">
        <f t="shared" si="82"/>
        <v>0</v>
      </c>
      <c r="D1338" s="44">
        <f t="shared" si="83"/>
        <v>0</v>
      </c>
      <c r="E1338" s="217">
        <f t="shared" si="85"/>
        <v>0</v>
      </c>
      <c r="F1338" s="284"/>
      <c r="G1338" s="289"/>
      <c r="H1338" s="304"/>
      <c r="I1338" s="290"/>
      <c r="J1338" s="304"/>
      <c r="K1338" s="305"/>
      <c r="L1338" s="50"/>
      <c r="M1338" s="63"/>
    </row>
    <row r="1339" spans="1:13">
      <c r="A1339" s="44">
        <f t="shared" ca="1" si="84"/>
        <v>0</v>
      </c>
      <c r="B1339" s="44" t="b" cm="1">
        <f t="array" ref="B1339">AND(分科號=E1339,D1339&gt;=分起日,D1339&lt;=分訖日,IF(分專案="全部",TRUE,J1339=分專案))</f>
        <v>0</v>
      </c>
      <c r="C1339" s="45">
        <f t="shared" si="82"/>
        <v>0</v>
      </c>
      <c r="D1339" s="44">
        <f t="shared" si="83"/>
        <v>0</v>
      </c>
      <c r="E1339" s="217">
        <f t="shared" si="85"/>
        <v>0</v>
      </c>
      <c r="F1339" s="284"/>
      <c r="G1339" s="289"/>
      <c r="H1339" s="304"/>
      <c r="I1339" s="290"/>
      <c r="J1339" s="304"/>
      <c r="K1339" s="305"/>
      <c r="L1339" s="50"/>
      <c r="M1339" s="63"/>
    </row>
    <row r="1340" spans="1:13">
      <c r="A1340" s="44">
        <f t="shared" ca="1" si="84"/>
        <v>0</v>
      </c>
      <c r="B1340" s="44" t="b" cm="1">
        <f t="array" ref="B1340">AND(分科號=E1340,D1340&gt;=分起日,D1340&lt;=分訖日,IF(分專案="全部",TRUE,J1340=分專案))</f>
        <v>0</v>
      </c>
      <c r="C1340" s="45">
        <f t="shared" si="82"/>
        <v>0</v>
      </c>
      <c r="D1340" s="44">
        <f t="shared" si="83"/>
        <v>0</v>
      </c>
      <c r="E1340" s="217">
        <f t="shared" si="85"/>
        <v>0</v>
      </c>
      <c r="F1340" s="284"/>
      <c r="G1340" s="289"/>
      <c r="H1340" s="304"/>
      <c r="I1340" s="290"/>
      <c r="J1340" s="304"/>
      <c r="K1340" s="305"/>
      <c r="L1340" s="50"/>
      <c r="M1340" s="63"/>
    </row>
    <row r="1341" spans="1:13">
      <c r="A1341" s="44">
        <f t="shared" ca="1" si="84"/>
        <v>0</v>
      </c>
      <c r="B1341" s="44" t="b" cm="1">
        <f t="array" ref="B1341">AND(分科號=E1341,D1341&gt;=分起日,D1341&lt;=分訖日,IF(分專案="全部",TRUE,J1341=分專案))</f>
        <v>0</v>
      </c>
      <c r="C1341" s="45">
        <f t="shared" si="82"/>
        <v>0</v>
      </c>
      <c r="D1341" s="44">
        <f t="shared" si="83"/>
        <v>0</v>
      </c>
      <c r="E1341" s="217">
        <f t="shared" si="85"/>
        <v>0</v>
      </c>
      <c r="F1341" s="284"/>
      <c r="G1341" s="289"/>
      <c r="H1341" s="304"/>
      <c r="I1341" s="290"/>
      <c r="J1341" s="304"/>
      <c r="K1341" s="305"/>
      <c r="L1341" s="50"/>
      <c r="M1341" s="63"/>
    </row>
    <row r="1342" spans="1:13">
      <c r="A1342" s="44">
        <f t="shared" ca="1" si="84"/>
        <v>0</v>
      </c>
      <c r="B1342" s="44" t="b" cm="1">
        <f t="array" ref="B1342">AND(分科號=E1342,D1342&gt;=分起日,D1342&lt;=分訖日,IF(分專案="全部",TRUE,J1342=分專案))</f>
        <v>0</v>
      </c>
      <c r="C1342" s="45">
        <f t="shared" si="82"/>
        <v>0</v>
      </c>
      <c r="D1342" s="44">
        <f t="shared" si="83"/>
        <v>0</v>
      </c>
      <c r="E1342" s="217">
        <f t="shared" si="85"/>
        <v>0</v>
      </c>
      <c r="F1342" s="284"/>
      <c r="G1342" s="289"/>
      <c r="H1342" s="304"/>
      <c r="I1342" s="290"/>
      <c r="J1342" s="304"/>
      <c r="K1342" s="305"/>
      <c r="L1342" s="50"/>
      <c r="M1342" s="63"/>
    </row>
    <row r="1343" spans="1:13">
      <c r="A1343" s="44">
        <f t="shared" ca="1" si="84"/>
        <v>0</v>
      </c>
      <c r="B1343" s="44" t="b" cm="1">
        <f t="array" ref="B1343">AND(分科號=E1343,D1343&gt;=分起日,D1343&lt;=分訖日,IF(分專案="全部",TRUE,J1343=分專案))</f>
        <v>0</v>
      </c>
      <c r="C1343" s="45">
        <f t="shared" si="82"/>
        <v>0</v>
      </c>
      <c r="D1343" s="44">
        <f t="shared" si="83"/>
        <v>0</v>
      </c>
      <c r="E1343" s="217">
        <f t="shared" si="85"/>
        <v>0</v>
      </c>
      <c r="F1343" s="284"/>
      <c r="G1343" s="289"/>
      <c r="H1343" s="304"/>
      <c r="I1343" s="290"/>
      <c r="J1343" s="304"/>
      <c r="K1343" s="305"/>
      <c r="L1343" s="50"/>
      <c r="M1343" s="63"/>
    </row>
    <row r="1344" spans="1:13">
      <c r="A1344" s="44">
        <f t="shared" ca="1" si="84"/>
        <v>0</v>
      </c>
      <c r="B1344" s="44" t="b" cm="1">
        <f t="array" ref="B1344">AND(分科號=E1344,D1344&gt;=分起日,D1344&lt;=分訖日,IF(分專案="全部",TRUE,J1344=分專案))</f>
        <v>0</v>
      </c>
      <c r="C1344" s="45">
        <f t="shared" si="82"/>
        <v>0</v>
      </c>
      <c r="D1344" s="44">
        <f t="shared" si="83"/>
        <v>0</v>
      </c>
      <c r="E1344" s="217">
        <f t="shared" si="85"/>
        <v>0</v>
      </c>
      <c r="F1344" s="284"/>
      <c r="G1344" s="289"/>
      <c r="H1344" s="304"/>
      <c r="I1344" s="290"/>
      <c r="J1344" s="304"/>
      <c r="K1344" s="305"/>
      <c r="L1344" s="50"/>
      <c r="M1344" s="63"/>
    </row>
    <row r="1345" spans="1:13">
      <c r="A1345" s="44">
        <f t="shared" ca="1" si="84"/>
        <v>0</v>
      </c>
      <c r="B1345" s="44" t="b" cm="1">
        <f t="array" ref="B1345">AND(分科號=E1345,D1345&gt;=分起日,D1345&lt;=分訖日,IF(分專案="全部",TRUE,J1345=分專案))</f>
        <v>0</v>
      </c>
      <c r="C1345" s="45">
        <f t="shared" si="82"/>
        <v>0</v>
      </c>
      <c r="D1345" s="44">
        <f t="shared" si="83"/>
        <v>0</v>
      </c>
      <c r="E1345" s="217">
        <f t="shared" si="85"/>
        <v>0</v>
      </c>
      <c r="F1345" s="284"/>
      <c r="G1345" s="289"/>
      <c r="H1345" s="304"/>
      <c r="I1345" s="290"/>
      <c r="J1345" s="304"/>
      <c r="K1345" s="305"/>
      <c r="L1345" s="50"/>
      <c r="M1345" s="63"/>
    </row>
    <row r="1346" spans="1:13">
      <c r="A1346" s="44">
        <f t="shared" ca="1" si="84"/>
        <v>0</v>
      </c>
      <c r="B1346" s="44" t="b" cm="1">
        <f t="array" ref="B1346">AND(分科號=E1346,D1346&gt;=分起日,D1346&lt;=分訖日,IF(分專案="全部",TRUE,J1346=分專案))</f>
        <v>0</v>
      </c>
      <c r="C1346" s="45">
        <f t="shared" si="82"/>
        <v>0</v>
      </c>
      <c r="D1346" s="44">
        <f t="shared" si="83"/>
        <v>0</v>
      </c>
      <c r="E1346" s="217">
        <f t="shared" si="85"/>
        <v>0</v>
      </c>
      <c r="F1346" s="284"/>
      <c r="G1346" s="289"/>
      <c r="H1346" s="304"/>
      <c r="I1346" s="290"/>
      <c r="J1346" s="304"/>
      <c r="K1346" s="305"/>
      <c r="L1346" s="50"/>
      <c r="M1346" s="63"/>
    </row>
    <row r="1347" spans="1:13">
      <c r="A1347" s="44">
        <f t="shared" ca="1" si="84"/>
        <v>0</v>
      </c>
      <c r="B1347" s="44" t="b" cm="1">
        <f t="array" ref="B1347">AND(分科號=E1347,D1347&gt;=分起日,D1347&lt;=分訖日,IF(分專案="全部",TRUE,J1347=分專案))</f>
        <v>0</v>
      </c>
      <c r="C1347" s="45">
        <f t="shared" si="82"/>
        <v>0</v>
      </c>
      <c r="D1347" s="44">
        <f t="shared" si="83"/>
        <v>0</v>
      </c>
      <c r="E1347" s="217">
        <f t="shared" si="85"/>
        <v>0</v>
      </c>
      <c r="F1347" s="284"/>
      <c r="G1347" s="289"/>
      <c r="H1347" s="304"/>
      <c r="I1347" s="290"/>
      <c r="J1347" s="304"/>
      <c r="K1347" s="305"/>
      <c r="L1347" s="50"/>
      <c r="M1347" s="63"/>
    </row>
    <row r="1348" spans="1:13">
      <c r="A1348" s="44">
        <f t="shared" ca="1" si="84"/>
        <v>0</v>
      </c>
      <c r="B1348" s="44" t="b" cm="1">
        <f t="array" ref="B1348">AND(分科號=E1348,D1348&gt;=分起日,D1348&lt;=分訖日,IF(分專案="全部",TRUE,J1348=分專案))</f>
        <v>0</v>
      </c>
      <c r="C1348" s="45">
        <f t="shared" si="82"/>
        <v>0</v>
      </c>
      <c r="D1348" s="44">
        <f t="shared" si="83"/>
        <v>0</v>
      </c>
      <c r="E1348" s="217">
        <f t="shared" si="85"/>
        <v>0</v>
      </c>
      <c r="F1348" s="284"/>
      <c r="G1348" s="289"/>
      <c r="H1348" s="304"/>
      <c r="I1348" s="290"/>
      <c r="J1348" s="304"/>
      <c r="K1348" s="305"/>
      <c r="L1348" s="50"/>
      <c r="M1348" s="63"/>
    </row>
    <row r="1349" spans="1:13">
      <c r="A1349" s="44">
        <f t="shared" ca="1" si="84"/>
        <v>0</v>
      </c>
      <c r="B1349" s="44" t="b" cm="1">
        <f t="array" ref="B1349">AND(分科號=E1349,D1349&gt;=分起日,D1349&lt;=分訖日,IF(分專案="全部",TRUE,J1349=分專案))</f>
        <v>0</v>
      </c>
      <c r="C1349" s="45">
        <f t="shared" si="82"/>
        <v>0</v>
      </c>
      <c r="D1349" s="44">
        <f t="shared" si="83"/>
        <v>0</v>
      </c>
      <c r="E1349" s="217">
        <f t="shared" si="85"/>
        <v>0</v>
      </c>
      <c r="F1349" s="284"/>
      <c r="G1349" s="289"/>
      <c r="H1349" s="304"/>
      <c r="I1349" s="290"/>
      <c r="J1349" s="304"/>
      <c r="K1349" s="305"/>
      <c r="L1349" s="50"/>
      <c r="M1349" s="63"/>
    </row>
    <row r="1350" spans="1:13">
      <c r="A1350" s="44">
        <f t="shared" ca="1" si="84"/>
        <v>0</v>
      </c>
      <c r="B1350" s="44" t="b" cm="1">
        <f t="array" ref="B1350">AND(分科號=E1350,D1350&gt;=分起日,D1350&lt;=分訖日,IF(分專案="全部",TRUE,J1350=分專案))</f>
        <v>0</v>
      </c>
      <c r="C1350" s="45">
        <f t="shared" si="82"/>
        <v>0</v>
      </c>
      <c r="D1350" s="44">
        <f t="shared" si="83"/>
        <v>0</v>
      </c>
      <c r="E1350" s="217">
        <f t="shared" si="85"/>
        <v>0</v>
      </c>
      <c r="F1350" s="284"/>
      <c r="G1350" s="289"/>
      <c r="H1350" s="304"/>
      <c r="I1350" s="290"/>
      <c r="J1350" s="304"/>
      <c r="K1350" s="305"/>
      <c r="L1350" s="50"/>
      <c r="M1350" s="63"/>
    </row>
    <row r="1351" spans="1:13">
      <c r="A1351" s="44">
        <f t="shared" ca="1" si="84"/>
        <v>0</v>
      </c>
      <c r="B1351" s="44" t="b" cm="1">
        <f t="array" ref="B1351">AND(分科號=E1351,D1351&gt;=分起日,D1351&lt;=分訖日,IF(分專案="全部",TRUE,J1351=分專案))</f>
        <v>0</v>
      </c>
      <c r="C1351" s="45">
        <f t="shared" ref="C1351:C1414" si="86">IF(F1351&lt;&gt;"",F1351,IF(E1351&lt;&gt;0,INDEX(C:C,ROW()-1),0))</f>
        <v>0</v>
      </c>
      <c r="D1351" s="44">
        <f t="shared" ref="D1351:D1414" si="87">IF(G1351&lt;&gt;"",G1351,IF(E1351&lt;&gt;0,INDEX(D:D,ROW()-1),0))</f>
        <v>0</v>
      </c>
      <c r="E1351" s="217">
        <f t="shared" si="85"/>
        <v>0</v>
      </c>
      <c r="F1351" s="284"/>
      <c r="G1351" s="289"/>
      <c r="H1351" s="304"/>
      <c r="I1351" s="290"/>
      <c r="J1351" s="304"/>
      <c r="K1351" s="305"/>
      <c r="L1351" s="50"/>
      <c r="M1351" s="63"/>
    </row>
    <row r="1352" spans="1:13">
      <c r="A1352" s="44">
        <f t="shared" ca="1" si="84"/>
        <v>0</v>
      </c>
      <c r="B1352" s="44" t="b" cm="1">
        <f t="array" ref="B1352">AND(分科號=E1352,D1352&gt;=分起日,D1352&lt;=分訖日,IF(分專案="全部",TRUE,J1352=分專案))</f>
        <v>0</v>
      </c>
      <c r="C1352" s="45">
        <f t="shared" si="86"/>
        <v>0</v>
      </c>
      <c r="D1352" s="44">
        <f t="shared" si="87"/>
        <v>0</v>
      </c>
      <c r="E1352" s="217">
        <f t="shared" si="85"/>
        <v>0</v>
      </c>
      <c r="F1352" s="284"/>
      <c r="G1352" s="289"/>
      <c r="H1352" s="304"/>
      <c r="I1352" s="290"/>
      <c r="J1352" s="304"/>
      <c r="K1352" s="305"/>
      <c r="L1352" s="50"/>
      <c r="M1352" s="63"/>
    </row>
    <row r="1353" spans="1:13">
      <c r="A1353" s="44">
        <f t="shared" ref="A1353:A1416" ca="1" si="88">IF(B1353,COUNTIF(OFFSET(B1353,ROW()*-1+6,,ROW()-5),TRUE),0)</f>
        <v>0</v>
      </c>
      <c r="B1353" s="44" t="b" cm="1">
        <f t="array" ref="B1353">AND(分科號=E1353,D1353&gt;=分起日,D1353&lt;=分訖日,IF(分專案="全部",TRUE,J1353=分專案))</f>
        <v>0</v>
      </c>
      <c r="C1353" s="45">
        <f t="shared" si="86"/>
        <v>0</v>
      </c>
      <c r="D1353" s="44">
        <f t="shared" si="87"/>
        <v>0</v>
      </c>
      <c r="E1353" s="217">
        <f t="shared" si="85"/>
        <v>0</v>
      </c>
      <c r="F1353" s="284"/>
      <c r="G1353" s="289"/>
      <c r="H1353" s="304"/>
      <c r="I1353" s="290"/>
      <c r="J1353" s="304"/>
      <c r="K1353" s="305"/>
      <c r="L1353" s="50"/>
      <c r="M1353" s="63"/>
    </row>
    <row r="1354" spans="1:13">
      <c r="A1354" s="44">
        <f t="shared" ca="1" si="88"/>
        <v>0</v>
      </c>
      <c r="B1354" s="44" t="b" cm="1">
        <f t="array" ref="B1354">AND(分科號=E1354,D1354&gt;=分起日,D1354&lt;=分訖日,IF(分專案="全部",TRUE,J1354=分專案))</f>
        <v>0</v>
      </c>
      <c r="C1354" s="45">
        <f t="shared" si="86"/>
        <v>0</v>
      </c>
      <c r="D1354" s="44">
        <f t="shared" si="87"/>
        <v>0</v>
      </c>
      <c r="E1354" s="217">
        <f t="shared" ref="E1354:E1417" si="89">IF(I1354&lt;&gt;"",VALUE(TRIM(LEFT(I1354,6))),0)</f>
        <v>0</v>
      </c>
      <c r="F1354" s="284"/>
      <c r="G1354" s="289"/>
      <c r="H1354" s="304"/>
      <c r="I1354" s="290"/>
      <c r="J1354" s="304"/>
      <c r="K1354" s="305"/>
      <c r="L1354" s="50"/>
      <c r="M1354" s="63"/>
    </row>
    <row r="1355" spans="1:13">
      <c r="A1355" s="44">
        <f t="shared" ca="1" si="88"/>
        <v>0</v>
      </c>
      <c r="B1355" s="44" t="b" cm="1">
        <f t="array" ref="B1355">AND(分科號=E1355,D1355&gt;=分起日,D1355&lt;=分訖日,IF(分專案="全部",TRUE,J1355=分專案))</f>
        <v>0</v>
      </c>
      <c r="C1355" s="45">
        <f t="shared" si="86"/>
        <v>0</v>
      </c>
      <c r="D1355" s="44">
        <f t="shared" si="87"/>
        <v>0</v>
      </c>
      <c r="E1355" s="217">
        <f t="shared" si="89"/>
        <v>0</v>
      </c>
      <c r="F1355" s="284"/>
      <c r="G1355" s="289"/>
      <c r="H1355" s="304"/>
      <c r="I1355" s="290"/>
      <c r="J1355" s="304"/>
      <c r="K1355" s="305"/>
      <c r="L1355" s="50"/>
      <c r="M1355" s="63"/>
    </row>
    <row r="1356" spans="1:13">
      <c r="A1356" s="44">
        <f t="shared" ca="1" si="88"/>
        <v>0</v>
      </c>
      <c r="B1356" s="44" t="b" cm="1">
        <f t="array" ref="B1356">AND(分科號=E1356,D1356&gt;=分起日,D1356&lt;=分訖日,IF(分專案="全部",TRUE,J1356=分專案))</f>
        <v>0</v>
      </c>
      <c r="C1356" s="45">
        <f t="shared" si="86"/>
        <v>0</v>
      </c>
      <c r="D1356" s="44">
        <f t="shared" si="87"/>
        <v>0</v>
      </c>
      <c r="E1356" s="217">
        <f t="shared" si="89"/>
        <v>0</v>
      </c>
      <c r="F1356" s="284"/>
      <c r="G1356" s="289"/>
      <c r="H1356" s="304"/>
      <c r="I1356" s="290"/>
      <c r="J1356" s="304"/>
      <c r="K1356" s="305"/>
      <c r="L1356" s="50"/>
      <c r="M1356" s="63"/>
    </row>
    <row r="1357" spans="1:13">
      <c r="A1357" s="44">
        <f t="shared" ca="1" si="88"/>
        <v>0</v>
      </c>
      <c r="B1357" s="44" t="b" cm="1">
        <f t="array" ref="B1357">AND(分科號=E1357,D1357&gt;=分起日,D1357&lt;=分訖日,IF(分專案="全部",TRUE,J1357=分專案))</f>
        <v>0</v>
      </c>
      <c r="C1357" s="45">
        <f t="shared" si="86"/>
        <v>0</v>
      </c>
      <c r="D1357" s="44">
        <f t="shared" si="87"/>
        <v>0</v>
      </c>
      <c r="E1357" s="217">
        <f t="shared" si="89"/>
        <v>0</v>
      </c>
      <c r="F1357" s="284"/>
      <c r="G1357" s="289"/>
      <c r="H1357" s="304"/>
      <c r="I1357" s="290"/>
      <c r="J1357" s="304"/>
      <c r="K1357" s="305"/>
      <c r="L1357" s="50"/>
      <c r="M1357" s="63"/>
    </row>
    <row r="1358" spans="1:13">
      <c r="A1358" s="44">
        <f t="shared" ca="1" si="88"/>
        <v>0</v>
      </c>
      <c r="B1358" s="44" t="b" cm="1">
        <f t="array" ref="B1358">AND(分科號=E1358,D1358&gt;=分起日,D1358&lt;=分訖日,IF(分專案="全部",TRUE,J1358=分專案))</f>
        <v>0</v>
      </c>
      <c r="C1358" s="45">
        <f t="shared" si="86"/>
        <v>0</v>
      </c>
      <c r="D1358" s="44">
        <f t="shared" si="87"/>
        <v>0</v>
      </c>
      <c r="E1358" s="217">
        <f t="shared" si="89"/>
        <v>0</v>
      </c>
      <c r="F1358" s="284"/>
      <c r="G1358" s="289"/>
      <c r="H1358" s="304"/>
      <c r="I1358" s="290"/>
      <c r="J1358" s="304"/>
      <c r="K1358" s="305"/>
      <c r="L1358" s="50"/>
      <c r="M1358" s="63"/>
    </row>
    <row r="1359" spans="1:13">
      <c r="A1359" s="44">
        <f t="shared" ca="1" si="88"/>
        <v>0</v>
      </c>
      <c r="B1359" s="44" t="b" cm="1">
        <f t="array" ref="B1359">AND(分科號=E1359,D1359&gt;=分起日,D1359&lt;=分訖日,IF(分專案="全部",TRUE,J1359=分專案))</f>
        <v>0</v>
      </c>
      <c r="C1359" s="45">
        <f t="shared" si="86"/>
        <v>0</v>
      </c>
      <c r="D1359" s="44">
        <f t="shared" si="87"/>
        <v>0</v>
      </c>
      <c r="E1359" s="217">
        <f t="shared" si="89"/>
        <v>0</v>
      </c>
      <c r="F1359" s="284"/>
      <c r="G1359" s="289"/>
      <c r="H1359" s="304"/>
      <c r="I1359" s="290"/>
      <c r="J1359" s="304"/>
      <c r="K1359" s="305"/>
      <c r="L1359" s="50"/>
      <c r="M1359" s="63"/>
    </row>
    <row r="1360" spans="1:13">
      <c r="A1360" s="44">
        <f t="shared" ca="1" si="88"/>
        <v>0</v>
      </c>
      <c r="B1360" s="44" t="b" cm="1">
        <f t="array" ref="B1360">AND(分科號=E1360,D1360&gt;=分起日,D1360&lt;=分訖日,IF(分專案="全部",TRUE,J1360=分專案))</f>
        <v>0</v>
      </c>
      <c r="C1360" s="45">
        <f t="shared" si="86"/>
        <v>0</v>
      </c>
      <c r="D1360" s="44">
        <f t="shared" si="87"/>
        <v>0</v>
      </c>
      <c r="E1360" s="217">
        <f t="shared" si="89"/>
        <v>0</v>
      </c>
      <c r="F1360" s="284"/>
      <c r="G1360" s="289"/>
      <c r="H1360" s="304"/>
      <c r="I1360" s="290"/>
      <c r="J1360" s="304"/>
      <c r="K1360" s="305"/>
      <c r="L1360" s="50"/>
      <c r="M1360" s="63"/>
    </row>
    <row r="1361" spans="1:13">
      <c r="A1361" s="44">
        <f t="shared" ca="1" si="88"/>
        <v>0</v>
      </c>
      <c r="B1361" s="44" t="b" cm="1">
        <f t="array" ref="B1361">AND(分科號=E1361,D1361&gt;=分起日,D1361&lt;=分訖日,IF(分專案="全部",TRUE,J1361=分專案))</f>
        <v>0</v>
      </c>
      <c r="C1361" s="45">
        <f t="shared" si="86"/>
        <v>0</v>
      </c>
      <c r="D1361" s="44">
        <f t="shared" si="87"/>
        <v>0</v>
      </c>
      <c r="E1361" s="217">
        <f t="shared" si="89"/>
        <v>0</v>
      </c>
      <c r="F1361" s="284"/>
      <c r="G1361" s="289"/>
      <c r="H1361" s="304"/>
      <c r="I1361" s="290"/>
      <c r="J1361" s="304"/>
      <c r="K1361" s="305"/>
      <c r="L1361" s="50"/>
      <c r="M1361" s="63"/>
    </row>
    <row r="1362" spans="1:13">
      <c r="A1362" s="44">
        <f t="shared" ca="1" si="88"/>
        <v>0</v>
      </c>
      <c r="B1362" s="44" t="b" cm="1">
        <f t="array" ref="B1362">AND(分科號=E1362,D1362&gt;=分起日,D1362&lt;=分訖日,IF(分專案="全部",TRUE,J1362=分專案))</f>
        <v>0</v>
      </c>
      <c r="C1362" s="45">
        <f t="shared" si="86"/>
        <v>0</v>
      </c>
      <c r="D1362" s="44">
        <f t="shared" si="87"/>
        <v>0</v>
      </c>
      <c r="E1362" s="217">
        <f t="shared" si="89"/>
        <v>0</v>
      </c>
      <c r="F1362" s="284"/>
      <c r="G1362" s="289"/>
      <c r="H1362" s="304"/>
      <c r="I1362" s="290"/>
      <c r="J1362" s="304"/>
      <c r="K1362" s="305"/>
      <c r="L1362" s="50"/>
      <c r="M1362" s="63"/>
    </row>
    <row r="1363" spans="1:13">
      <c r="A1363" s="44">
        <f t="shared" ca="1" si="88"/>
        <v>0</v>
      </c>
      <c r="B1363" s="44" t="b" cm="1">
        <f t="array" ref="B1363">AND(分科號=E1363,D1363&gt;=分起日,D1363&lt;=分訖日,IF(分專案="全部",TRUE,J1363=分專案))</f>
        <v>0</v>
      </c>
      <c r="C1363" s="45">
        <f t="shared" si="86"/>
        <v>0</v>
      </c>
      <c r="D1363" s="44">
        <f t="shared" si="87"/>
        <v>0</v>
      </c>
      <c r="E1363" s="217">
        <f t="shared" si="89"/>
        <v>0</v>
      </c>
      <c r="F1363" s="284"/>
      <c r="G1363" s="289"/>
      <c r="H1363" s="304"/>
      <c r="I1363" s="290"/>
      <c r="J1363" s="304"/>
      <c r="K1363" s="305"/>
      <c r="L1363" s="50"/>
      <c r="M1363" s="63"/>
    </row>
    <row r="1364" spans="1:13">
      <c r="A1364" s="44">
        <f t="shared" ca="1" si="88"/>
        <v>0</v>
      </c>
      <c r="B1364" s="44" t="b" cm="1">
        <f t="array" ref="B1364">AND(分科號=E1364,D1364&gt;=分起日,D1364&lt;=分訖日,IF(分專案="全部",TRUE,J1364=分專案))</f>
        <v>0</v>
      </c>
      <c r="C1364" s="45">
        <f t="shared" si="86"/>
        <v>0</v>
      </c>
      <c r="D1364" s="44">
        <f t="shared" si="87"/>
        <v>0</v>
      </c>
      <c r="E1364" s="217">
        <f t="shared" si="89"/>
        <v>0</v>
      </c>
      <c r="F1364" s="284"/>
      <c r="G1364" s="289"/>
      <c r="H1364" s="304"/>
      <c r="I1364" s="290"/>
      <c r="J1364" s="304"/>
      <c r="K1364" s="305"/>
      <c r="L1364" s="50"/>
      <c r="M1364" s="63"/>
    </row>
    <row r="1365" spans="1:13">
      <c r="A1365" s="44">
        <f t="shared" ca="1" si="88"/>
        <v>0</v>
      </c>
      <c r="B1365" s="44" t="b" cm="1">
        <f t="array" ref="B1365">AND(分科號=E1365,D1365&gt;=分起日,D1365&lt;=分訖日,IF(分專案="全部",TRUE,J1365=分專案))</f>
        <v>0</v>
      </c>
      <c r="C1365" s="45">
        <f t="shared" si="86"/>
        <v>0</v>
      </c>
      <c r="D1365" s="44">
        <f t="shared" si="87"/>
        <v>0</v>
      </c>
      <c r="E1365" s="217">
        <f t="shared" si="89"/>
        <v>0</v>
      </c>
      <c r="F1365" s="284"/>
      <c r="G1365" s="289"/>
      <c r="H1365" s="304"/>
      <c r="I1365" s="290"/>
      <c r="J1365" s="304"/>
      <c r="K1365" s="305"/>
      <c r="L1365" s="50"/>
      <c r="M1365" s="63"/>
    </row>
    <row r="1366" spans="1:13">
      <c r="A1366" s="44">
        <f t="shared" ca="1" si="88"/>
        <v>0</v>
      </c>
      <c r="B1366" s="44" t="b" cm="1">
        <f t="array" ref="B1366">AND(分科號=E1366,D1366&gt;=分起日,D1366&lt;=分訖日,IF(分專案="全部",TRUE,J1366=分專案))</f>
        <v>0</v>
      </c>
      <c r="C1366" s="45">
        <f t="shared" si="86"/>
        <v>0</v>
      </c>
      <c r="D1366" s="44">
        <f t="shared" si="87"/>
        <v>0</v>
      </c>
      <c r="E1366" s="217">
        <f t="shared" si="89"/>
        <v>0</v>
      </c>
      <c r="F1366" s="284"/>
      <c r="G1366" s="289"/>
      <c r="H1366" s="304"/>
      <c r="I1366" s="290"/>
      <c r="J1366" s="304"/>
      <c r="K1366" s="305"/>
      <c r="L1366" s="50"/>
      <c r="M1366" s="63"/>
    </row>
    <row r="1367" spans="1:13">
      <c r="A1367" s="44">
        <f t="shared" ca="1" si="88"/>
        <v>0</v>
      </c>
      <c r="B1367" s="44" t="b" cm="1">
        <f t="array" ref="B1367">AND(分科號=E1367,D1367&gt;=分起日,D1367&lt;=分訖日,IF(分專案="全部",TRUE,J1367=分專案))</f>
        <v>0</v>
      </c>
      <c r="C1367" s="45">
        <f t="shared" si="86"/>
        <v>0</v>
      </c>
      <c r="D1367" s="44">
        <f t="shared" si="87"/>
        <v>0</v>
      </c>
      <c r="E1367" s="217">
        <f t="shared" si="89"/>
        <v>0</v>
      </c>
      <c r="F1367" s="284"/>
      <c r="G1367" s="289"/>
      <c r="H1367" s="304"/>
      <c r="I1367" s="290"/>
      <c r="J1367" s="304"/>
      <c r="K1367" s="305"/>
      <c r="L1367" s="50"/>
      <c r="M1367" s="63"/>
    </row>
    <row r="1368" spans="1:13">
      <c r="A1368" s="44">
        <f t="shared" ca="1" si="88"/>
        <v>0</v>
      </c>
      <c r="B1368" s="44" t="b" cm="1">
        <f t="array" ref="B1368">AND(分科號=E1368,D1368&gt;=分起日,D1368&lt;=分訖日,IF(分專案="全部",TRUE,J1368=分專案))</f>
        <v>0</v>
      </c>
      <c r="C1368" s="45">
        <f t="shared" si="86"/>
        <v>0</v>
      </c>
      <c r="D1368" s="44">
        <f t="shared" si="87"/>
        <v>0</v>
      </c>
      <c r="E1368" s="217">
        <f t="shared" si="89"/>
        <v>0</v>
      </c>
      <c r="F1368" s="284"/>
      <c r="G1368" s="289"/>
      <c r="H1368" s="304"/>
      <c r="I1368" s="290"/>
      <c r="J1368" s="304"/>
      <c r="K1368" s="305"/>
      <c r="L1368" s="50"/>
      <c r="M1368" s="63"/>
    </row>
    <row r="1369" spans="1:13">
      <c r="A1369" s="44">
        <f t="shared" ca="1" si="88"/>
        <v>0</v>
      </c>
      <c r="B1369" s="44" t="b" cm="1">
        <f t="array" ref="B1369">AND(分科號=E1369,D1369&gt;=分起日,D1369&lt;=分訖日,IF(分專案="全部",TRUE,J1369=分專案))</f>
        <v>0</v>
      </c>
      <c r="C1369" s="45">
        <f t="shared" si="86"/>
        <v>0</v>
      </c>
      <c r="D1369" s="44">
        <f t="shared" si="87"/>
        <v>0</v>
      </c>
      <c r="E1369" s="217">
        <f t="shared" si="89"/>
        <v>0</v>
      </c>
      <c r="F1369" s="284"/>
      <c r="G1369" s="289"/>
      <c r="H1369" s="304"/>
      <c r="I1369" s="290"/>
      <c r="J1369" s="304"/>
      <c r="K1369" s="305"/>
      <c r="L1369" s="50"/>
      <c r="M1369" s="63"/>
    </row>
    <row r="1370" spans="1:13">
      <c r="A1370" s="44">
        <f t="shared" ca="1" si="88"/>
        <v>0</v>
      </c>
      <c r="B1370" s="44" t="b" cm="1">
        <f t="array" ref="B1370">AND(分科號=E1370,D1370&gt;=分起日,D1370&lt;=分訖日,IF(分專案="全部",TRUE,J1370=分專案))</f>
        <v>0</v>
      </c>
      <c r="C1370" s="45">
        <f t="shared" si="86"/>
        <v>0</v>
      </c>
      <c r="D1370" s="44">
        <f t="shared" si="87"/>
        <v>0</v>
      </c>
      <c r="E1370" s="217">
        <f t="shared" si="89"/>
        <v>0</v>
      </c>
      <c r="F1370" s="284"/>
      <c r="G1370" s="289"/>
      <c r="H1370" s="304"/>
      <c r="I1370" s="290"/>
      <c r="J1370" s="304"/>
      <c r="K1370" s="305"/>
      <c r="L1370" s="50"/>
      <c r="M1370" s="63"/>
    </row>
    <row r="1371" spans="1:13">
      <c r="A1371" s="44">
        <f t="shared" ca="1" si="88"/>
        <v>0</v>
      </c>
      <c r="B1371" s="44" t="b" cm="1">
        <f t="array" ref="B1371">AND(分科號=E1371,D1371&gt;=分起日,D1371&lt;=分訖日,IF(分專案="全部",TRUE,J1371=分專案))</f>
        <v>0</v>
      </c>
      <c r="C1371" s="45">
        <f t="shared" si="86"/>
        <v>0</v>
      </c>
      <c r="D1371" s="44">
        <f t="shared" si="87"/>
        <v>0</v>
      </c>
      <c r="E1371" s="217">
        <f t="shared" si="89"/>
        <v>0</v>
      </c>
      <c r="F1371" s="284"/>
      <c r="G1371" s="289"/>
      <c r="H1371" s="304"/>
      <c r="I1371" s="290"/>
      <c r="J1371" s="304"/>
      <c r="K1371" s="305"/>
      <c r="L1371" s="50"/>
      <c r="M1371" s="63"/>
    </row>
    <row r="1372" spans="1:13">
      <c r="A1372" s="44">
        <f t="shared" ca="1" si="88"/>
        <v>0</v>
      </c>
      <c r="B1372" s="44" t="b" cm="1">
        <f t="array" ref="B1372">AND(分科號=E1372,D1372&gt;=分起日,D1372&lt;=分訖日,IF(分專案="全部",TRUE,J1372=分專案))</f>
        <v>0</v>
      </c>
      <c r="C1372" s="45">
        <f t="shared" si="86"/>
        <v>0</v>
      </c>
      <c r="D1372" s="44">
        <f t="shared" si="87"/>
        <v>0</v>
      </c>
      <c r="E1372" s="217">
        <f t="shared" si="89"/>
        <v>0</v>
      </c>
      <c r="F1372" s="284"/>
      <c r="G1372" s="289"/>
      <c r="H1372" s="304"/>
      <c r="I1372" s="290"/>
      <c r="J1372" s="304"/>
      <c r="K1372" s="305"/>
      <c r="L1372" s="50"/>
      <c r="M1372" s="63"/>
    </row>
    <row r="1373" spans="1:13">
      <c r="A1373" s="44">
        <f t="shared" ca="1" si="88"/>
        <v>0</v>
      </c>
      <c r="B1373" s="44" t="b" cm="1">
        <f t="array" ref="B1373">AND(分科號=E1373,D1373&gt;=分起日,D1373&lt;=分訖日,IF(分專案="全部",TRUE,J1373=分專案))</f>
        <v>0</v>
      </c>
      <c r="C1373" s="45">
        <f t="shared" si="86"/>
        <v>0</v>
      </c>
      <c r="D1373" s="44">
        <f t="shared" si="87"/>
        <v>0</v>
      </c>
      <c r="E1373" s="217">
        <f t="shared" si="89"/>
        <v>0</v>
      </c>
      <c r="F1373" s="284"/>
      <c r="G1373" s="289"/>
      <c r="H1373" s="304"/>
      <c r="I1373" s="290"/>
      <c r="J1373" s="304"/>
      <c r="K1373" s="305"/>
      <c r="L1373" s="50"/>
      <c r="M1373" s="63"/>
    </row>
    <row r="1374" spans="1:13">
      <c r="A1374" s="44">
        <f t="shared" ca="1" si="88"/>
        <v>0</v>
      </c>
      <c r="B1374" s="44" t="b" cm="1">
        <f t="array" ref="B1374">AND(分科號=E1374,D1374&gt;=分起日,D1374&lt;=分訖日,IF(分專案="全部",TRUE,J1374=分專案))</f>
        <v>0</v>
      </c>
      <c r="C1374" s="45">
        <f t="shared" si="86"/>
        <v>0</v>
      </c>
      <c r="D1374" s="44">
        <f t="shared" si="87"/>
        <v>0</v>
      </c>
      <c r="E1374" s="217">
        <f t="shared" si="89"/>
        <v>0</v>
      </c>
      <c r="F1374" s="284"/>
      <c r="G1374" s="289"/>
      <c r="H1374" s="304"/>
      <c r="I1374" s="290"/>
      <c r="J1374" s="304"/>
      <c r="K1374" s="305"/>
      <c r="L1374" s="50"/>
      <c r="M1374" s="63"/>
    </row>
    <row r="1375" spans="1:13">
      <c r="A1375" s="44">
        <f t="shared" ca="1" si="88"/>
        <v>0</v>
      </c>
      <c r="B1375" s="44" t="b" cm="1">
        <f t="array" ref="B1375">AND(分科號=E1375,D1375&gt;=分起日,D1375&lt;=分訖日,IF(分專案="全部",TRUE,J1375=分專案))</f>
        <v>0</v>
      </c>
      <c r="C1375" s="45">
        <f t="shared" si="86"/>
        <v>0</v>
      </c>
      <c r="D1375" s="44">
        <f t="shared" si="87"/>
        <v>0</v>
      </c>
      <c r="E1375" s="217">
        <f t="shared" si="89"/>
        <v>0</v>
      </c>
      <c r="F1375" s="284"/>
      <c r="G1375" s="289"/>
      <c r="H1375" s="304"/>
      <c r="I1375" s="290"/>
      <c r="J1375" s="304"/>
      <c r="K1375" s="305"/>
      <c r="L1375" s="50"/>
      <c r="M1375" s="63"/>
    </row>
    <row r="1376" spans="1:13">
      <c r="A1376" s="44">
        <f t="shared" ca="1" si="88"/>
        <v>0</v>
      </c>
      <c r="B1376" s="44" t="b" cm="1">
        <f t="array" ref="B1376">AND(分科號=E1376,D1376&gt;=分起日,D1376&lt;=分訖日,IF(分專案="全部",TRUE,J1376=分專案))</f>
        <v>0</v>
      </c>
      <c r="C1376" s="45">
        <f t="shared" si="86"/>
        <v>0</v>
      </c>
      <c r="D1376" s="44">
        <f t="shared" si="87"/>
        <v>0</v>
      </c>
      <c r="E1376" s="217">
        <f t="shared" si="89"/>
        <v>0</v>
      </c>
      <c r="F1376" s="284"/>
      <c r="G1376" s="289"/>
      <c r="H1376" s="304"/>
      <c r="I1376" s="290"/>
      <c r="J1376" s="304"/>
      <c r="K1376" s="305"/>
      <c r="L1376" s="50"/>
      <c r="M1376" s="63"/>
    </row>
    <row r="1377" spans="1:13">
      <c r="A1377" s="44">
        <f t="shared" ca="1" si="88"/>
        <v>0</v>
      </c>
      <c r="B1377" s="44" t="b" cm="1">
        <f t="array" ref="B1377">AND(分科號=E1377,D1377&gt;=分起日,D1377&lt;=分訖日,IF(分專案="全部",TRUE,J1377=分專案))</f>
        <v>0</v>
      </c>
      <c r="C1377" s="45">
        <f t="shared" si="86"/>
        <v>0</v>
      </c>
      <c r="D1377" s="44">
        <f t="shared" si="87"/>
        <v>0</v>
      </c>
      <c r="E1377" s="217">
        <f t="shared" si="89"/>
        <v>0</v>
      </c>
      <c r="F1377" s="284"/>
      <c r="G1377" s="289"/>
      <c r="H1377" s="304"/>
      <c r="I1377" s="290"/>
      <c r="J1377" s="304"/>
      <c r="K1377" s="305"/>
      <c r="L1377" s="50"/>
      <c r="M1377" s="63"/>
    </row>
    <row r="1378" spans="1:13">
      <c r="A1378" s="44">
        <f t="shared" ca="1" si="88"/>
        <v>0</v>
      </c>
      <c r="B1378" s="44" t="b" cm="1">
        <f t="array" ref="B1378">AND(分科號=E1378,D1378&gt;=分起日,D1378&lt;=分訖日,IF(分專案="全部",TRUE,J1378=分專案))</f>
        <v>0</v>
      </c>
      <c r="C1378" s="45">
        <f t="shared" si="86"/>
        <v>0</v>
      </c>
      <c r="D1378" s="44">
        <f t="shared" si="87"/>
        <v>0</v>
      </c>
      <c r="E1378" s="217">
        <f t="shared" si="89"/>
        <v>0</v>
      </c>
      <c r="F1378" s="284"/>
      <c r="G1378" s="289"/>
      <c r="H1378" s="304"/>
      <c r="I1378" s="290"/>
      <c r="J1378" s="304"/>
      <c r="K1378" s="305"/>
      <c r="L1378" s="50"/>
      <c r="M1378" s="63"/>
    </row>
    <row r="1379" spans="1:13">
      <c r="A1379" s="44">
        <f t="shared" ca="1" si="88"/>
        <v>0</v>
      </c>
      <c r="B1379" s="44" t="b" cm="1">
        <f t="array" ref="B1379">AND(分科號=E1379,D1379&gt;=分起日,D1379&lt;=分訖日,IF(分專案="全部",TRUE,J1379=分專案))</f>
        <v>0</v>
      </c>
      <c r="C1379" s="45">
        <f t="shared" si="86"/>
        <v>0</v>
      </c>
      <c r="D1379" s="44">
        <f t="shared" si="87"/>
        <v>0</v>
      </c>
      <c r="E1379" s="217">
        <f t="shared" si="89"/>
        <v>0</v>
      </c>
      <c r="F1379" s="284"/>
      <c r="G1379" s="289"/>
      <c r="H1379" s="304"/>
      <c r="I1379" s="290"/>
      <c r="J1379" s="304"/>
      <c r="K1379" s="305"/>
      <c r="L1379" s="50"/>
      <c r="M1379" s="63"/>
    </row>
    <row r="1380" spans="1:13">
      <c r="A1380" s="44">
        <f t="shared" ca="1" si="88"/>
        <v>0</v>
      </c>
      <c r="B1380" s="44" t="b" cm="1">
        <f t="array" ref="B1380">AND(分科號=E1380,D1380&gt;=分起日,D1380&lt;=分訖日,IF(分專案="全部",TRUE,J1380=分專案))</f>
        <v>0</v>
      </c>
      <c r="C1380" s="45">
        <f t="shared" si="86"/>
        <v>0</v>
      </c>
      <c r="D1380" s="44">
        <f t="shared" si="87"/>
        <v>0</v>
      </c>
      <c r="E1380" s="217">
        <f t="shared" si="89"/>
        <v>0</v>
      </c>
      <c r="F1380" s="284"/>
      <c r="G1380" s="289"/>
      <c r="H1380" s="304"/>
      <c r="I1380" s="290"/>
      <c r="J1380" s="304"/>
      <c r="K1380" s="305"/>
      <c r="L1380" s="50"/>
      <c r="M1380" s="63"/>
    </row>
    <row r="1381" spans="1:13">
      <c r="A1381" s="44">
        <f t="shared" ca="1" si="88"/>
        <v>0</v>
      </c>
      <c r="B1381" s="44" t="b" cm="1">
        <f t="array" ref="B1381">AND(分科號=E1381,D1381&gt;=分起日,D1381&lt;=分訖日,IF(分專案="全部",TRUE,J1381=分專案))</f>
        <v>0</v>
      </c>
      <c r="C1381" s="45">
        <f t="shared" si="86"/>
        <v>0</v>
      </c>
      <c r="D1381" s="44">
        <f t="shared" si="87"/>
        <v>0</v>
      </c>
      <c r="E1381" s="217">
        <f t="shared" si="89"/>
        <v>0</v>
      </c>
      <c r="F1381" s="284"/>
      <c r="G1381" s="289"/>
      <c r="H1381" s="304"/>
      <c r="I1381" s="290"/>
      <c r="J1381" s="304"/>
      <c r="K1381" s="305"/>
      <c r="L1381" s="50"/>
      <c r="M1381" s="63"/>
    </row>
    <row r="1382" spans="1:13">
      <c r="A1382" s="44">
        <f t="shared" ca="1" si="88"/>
        <v>0</v>
      </c>
      <c r="B1382" s="44" t="b" cm="1">
        <f t="array" ref="B1382">AND(分科號=E1382,D1382&gt;=分起日,D1382&lt;=分訖日,IF(分專案="全部",TRUE,J1382=分專案))</f>
        <v>0</v>
      </c>
      <c r="C1382" s="45">
        <f t="shared" si="86"/>
        <v>0</v>
      </c>
      <c r="D1382" s="44">
        <f t="shared" si="87"/>
        <v>0</v>
      </c>
      <c r="E1382" s="217">
        <f t="shared" si="89"/>
        <v>0</v>
      </c>
      <c r="F1382" s="284"/>
      <c r="G1382" s="289"/>
      <c r="H1382" s="304"/>
      <c r="I1382" s="290"/>
      <c r="J1382" s="304"/>
      <c r="K1382" s="305"/>
      <c r="L1382" s="50"/>
      <c r="M1382" s="63"/>
    </row>
    <row r="1383" spans="1:13">
      <c r="A1383" s="44">
        <f t="shared" ca="1" si="88"/>
        <v>0</v>
      </c>
      <c r="B1383" s="44" t="b" cm="1">
        <f t="array" ref="B1383">AND(分科號=E1383,D1383&gt;=分起日,D1383&lt;=分訖日,IF(分專案="全部",TRUE,J1383=分專案))</f>
        <v>0</v>
      </c>
      <c r="C1383" s="45">
        <f t="shared" si="86"/>
        <v>0</v>
      </c>
      <c r="D1383" s="44">
        <f t="shared" si="87"/>
        <v>0</v>
      </c>
      <c r="E1383" s="217">
        <f t="shared" si="89"/>
        <v>0</v>
      </c>
      <c r="F1383" s="284"/>
      <c r="G1383" s="289"/>
      <c r="H1383" s="304"/>
      <c r="I1383" s="290"/>
      <c r="J1383" s="304"/>
      <c r="K1383" s="305"/>
      <c r="L1383" s="50"/>
      <c r="M1383" s="63"/>
    </row>
    <row r="1384" spans="1:13">
      <c r="A1384" s="44">
        <f t="shared" ca="1" si="88"/>
        <v>0</v>
      </c>
      <c r="B1384" s="44" t="b" cm="1">
        <f t="array" ref="B1384">AND(分科號=E1384,D1384&gt;=分起日,D1384&lt;=分訖日,IF(分專案="全部",TRUE,J1384=分專案))</f>
        <v>0</v>
      </c>
      <c r="C1384" s="45">
        <f t="shared" si="86"/>
        <v>0</v>
      </c>
      <c r="D1384" s="44">
        <f t="shared" si="87"/>
        <v>0</v>
      </c>
      <c r="E1384" s="217">
        <f t="shared" si="89"/>
        <v>0</v>
      </c>
      <c r="F1384" s="284"/>
      <c r="G1384" s="289"/>
      <c r="H1384" s="304"/>
      <c r="I1384" s="290"/>
      <c r="J1384" s="304"/>
      <c r="K1384" s="305"/>
      <c r="L1384" s="50"/>
      <c r="M1384" s="63"/>
    </row>
    <row r="1385" spans="1:13">
      <c r="A1385" s="44">
        <f t="shared" ca="1" si="88"/>
        <v>0</v>
      </c>
      <c r="B1385" s="44" t="b" cm="1">
        <f t="array" ref="B1385">AND(分科號=E1385,D1385&gt;=分起日,D1385&lt;=分訖日,IF(分專案="全部",TRUE,J1385=分專案))</f>
        <v>0</v>
      </c>
      <c r="C1385" s="45">
        <f t="shared" si="86"/>
        <v>0</v>
      </c>
      <c r="D1385" s="44">
        <f t="shared" si="87"/>
        <v>0</v>
      </c>
      <c r="E1385" s="217">
        <f t="shared" si="89"/>
        <v>0</v>
      </c>
      <c r="F1385" s="284"/>
      <c r="G1385" s="289"/>
      <c r="H1385" s="304"/>
      <c r="I1385" s="290"/>
      <c r="J1385" s="304"/>
      <c r="K1385" s="305"/>
      <c r="L1385" s="50"/>
      <c r="M1385" s="63"/>
    </row>
    <row r="1386" spans="1:13">
      <c r="A1386" s="44">
        <f t="shared" ca="1" si="88"/>
        <v>0</v>
      </c>
      <c r="B1386" s="44" t="b" cm="1">
        <f t="array" ref="B1386">AND(分科號=E1386,D1386&gt;=分起日,D1386&lt;=分訖日,IF(分專案="全部",TRUE,J1386=分專案))</f>
        <v>0</v>
      </c>
      <c r="C1386" s="45">
        <f t="shared" si="86"/>
        <v>0</v>
      </c>
      <c r="D1386" s="44">
        <f t="shared" si="87"/>
        <v>0</v>
      </c>
      <c r="E1386" s="217">
        <f t="shared" si="89"/>
        <v>0</v>
      </c>
      <c r="F1386" s="284"/>
      <c r="G1386" s="289"/>
      <c r="H1386" s="304"/>
      <c r="I1386" s="290"/>
      <c r="J1386" s="304"/>
      <c r="K1386" s="305"/>
      <c r="L1386" s="50"/>
      <c r="M1386" s="63"/>
    </row>
    <row r="1387" spans="1:13">
      <c r="A1387" s="44">
        <f t="shared" ca="1" si="88"/>
        <v>0</v>
      </c>
      <c r="B1387" s="44" t="b" cm="1">
        <f t="array" ref="B1387">AND(分科號=E1387,D1387&gt;=分起日,D1387&lt;=分訖日,IF(分專案="全部",TRUE,J1387=分專案))</f>
        <v>0</v>
      </c>
      <c r="C1387" s="45">
        <f t="shared" si="86"/>
        <v>0</v>
      </c>
      <c r="D1387" s="44">
        <f t="shared" si="87"/>
        <v>0</v>
      </c>
      <c r="E1387" s="217">
        <f t="shared" si="89"/>
        <v>0</v>
      </c>
      <c r="F1387" s="284"/>
      <c r="G1387" s="289"/>
      <c r="H1387" s="304"/>
      <c r="I1387" s="290"/>
      <c r="J1387" s="304"/>
      <c r="K1387" s="305"/>
      <c r="L1387" s="50"/>
      <c r="M1387" s="63"/>
    </row>
    <row r="1388" spans="1:13">
      <c r="A1388" s="44">
        <f t="shared" ca="1" si="88"/>
        <v>0</v>
      </c>
      <c r="B1388" s="44" t="b" cm="1">
        <f t="array" ref="B1388">AND(分科號=E1388,D1388&gt;=分起日,D1388&lt;=分訖日,IF(分專案="全部",TRUE,J1388=分專案))</f>
        <v>0</v>
      </c>
      <c r="C1388" s="45">
        <f t="shared" si="86"/>
        <v>0</v>
      </c>
      <c r="D1388" s="44">
        <f t="shared" si="87"/>
        <v>0</v>
      </c>
      <c r="E1388" s="217">
        <f t="shared" si="89"/>
        <v>0</v>
      </c>
      <c r="F1388" s="284"/>
      <c r="G1388" s="289"/>
      <c r="H1388" s="304"/>
      <c r="I1388" s="290"/>
      <c r="J1388" s="304"/>
      <c r="K1388" s="305"/>
      <c r="L1388" s="50"/>
      <c r="M1388" s="63"/>
    </row>
    <row r="1389" spans="1:13">
      <c r="A1389" s="44">
        <f t="shared" ca="1" si="88"/>
        <v>0</v>
      </c>
      <c r="B1389" s="44" t="b" cm="1">
        <f t="array" ref="B1389">AND(分科號=E1389,D1389&gt;=分起日,D1389&lt;=分訖日,IF(分專案="全部",TRUE,J1389=分專案))</f>
        <v>0</v>
      </c>
      <c r="C1389" s="45">
        <f t="shared" si="86"/>
        <v>0</v>
      </c>
      <c r="D1389" s="44">
        <f t="shared" si="87"/>
        <v>0</v>
      </c>
      <c r="E1389" s="217">
        <f t="shared" si="89"/>
        <v>0</v>
      </c>
      <c r="F1389" s="284"/>
      <c r="G1389" s="289"/>
      <c r="H1389" s="304"/>
      <c r="I1389" s="290"/>
      <c r="J1389" s="304"/>
      <c r="K1389" s="305"/>
      <c r="L1389" s="50"/>
      <c r="M1389" s="63"/>
    </row>
    <row r="1390" spans="1:13">
      <c r="A1390" s="44">
        <f t="shared" ca="1" si="88"/>
        <v>0</v>
      </c>
      <c r="B1390" s="44" t="b" cm="1">
        <f t="array" ref="B1390">AND(分科號=E1390,D1390&gt;=分起日,D1390&lt;=分訖日,IF(分專案="全部",TRUE,J1390=分專案))</f>
        <v>0</v>
      </c>
      <c r="C1390" s="45">
        <f t="shared" si="86"/>
        <v>0</v>
      </c>
      <c r="D1390" s="44">
        <f t="shared" si="87"/>
        <v>0</v>
      </c>
      <c r="E1390" s="217">
        <f t="shared" si="89"/>
        <v>0</v>
      </c>
      <c r="F1390" s="284"/>
      <c r="G1390" s="289"/>
      <c r="H1390" s="304"/>
      <c r="I1390" s="290"/>
      <c r="J1390" s="304"/>
      <c r="K1390" s="305"/>
      <c r="L1390" s="50"/>
      <c r="M1390" s="63"/>
    </row>
    <row r="1391" spans="1:13">
      <c r="A1391" s="44">
        <f t="shared" ca="1" si="88"/>
        <v>0</v>
      </c>
      <c r="B1391" s="44" t="b" cm="1">
        <f t="array" ref="B1391">AND(分科號=E1391,D1391&gt;=分起日,D1391&lt;=分訖日,IF(分專案="全部",TRUE,J1391=分專案))</f>
        <v>0</v>
      </c>
      <c r="C1391" s="45">
        <f t="shared" si="86"/>
        <v>0</v>
      </c>
      <c r="D1391" s="44">
        <f t="shared" si="87"/>
        <v>0</v>
      </c>
      <c r="E1391" s="217">
        <f t="shared" si="89"/>
        <v>0</v>
      </c>
      <c r="F1391" s="284"/>
      <c r="G1391" s="289"/>
      <c r="H1391" s="304"/>
      <c r="I1391" s="290"/>
      <c r="J1391" s="304"/>
      <c r="K1391" s="305"/>
      <c r="L1391" s="50"/>
      <c r="M1391" s="63"/>
    </row>
    <row r="1392" spans="1:13">
      <c r="A1392" s="44">
        <f t="shared" ca="1" si="88"/>
        <v>0</v>
      </c>
      <c r="B1392" s="44" t="b" cm="1">
        <f t="array" ref="B1392">AND(分科號=E1392,D1392&gt;=分起日,D1392&lt;=分訖日,IF(分專案="全部",TRUE,J1392=分專案))</f>
        <v>0</v>
      </c>
      <c r="C1392" s="45">
        <f t="shared" si="86"/>
        <v>0</v>
      </c>
      <c r="D1392" s="44">
        <f t="shared" si="87"/>
        <v>0</v>
      </c>
      <c r="E1392" s="217">
        <f t="shared" si="89"/>
        <v>0</v>
      </c>
      <c r="F1392" s="284"/>
      <c r="G1392" s="289"/>
      <c r="H1392" s="304"/>
      <c r="I1392" s="290"/>
      <c r="J1392" s="304"/>
      <c r="K1392" s="305"/>
      <c r="L1392" s="50"/>
      <c r="M1392" s="63"/>
    </row>
    <row r="1393" spans="1:13">
      <c r="A1393" s="44">
        <f t="shared" ca="1" si="88"/>
        <v>0</v>
      </c>
      <c r="B1393" s="44" t="b" cm="1">
        <f t="array" ref="B1393">AND(分科號=E1393,D1393&gt;=分起日,D1393&lt;=分訖日,IF(分專案="全部",TRUE,J1393=分專案))</f>
        <v>0</v>
      </c>
      <c r="C1393" s="45">
        <f t="shared" si="86"/>
        <v>0</v>
      </c>
      <c r="D1393" s="44">
        <f t="shared" si="87"/>
        <v>0</v>
      </c>
      <c r="E1393" s="217">
        <f t="shared" si="89"/>
        <v>0</v>
      </c>
      <c r="F1393" s="284"/>
      <c r="G1393" s="289"/>
      <c r="H1393" s="304"/>
      <c r="I1393" s="290"/>
      <c r="J1393" s="304"/>
      <c r="K1393" s="305"/>
      <c r="L1393" s="50"/>
      <c r="M1393" s="63"/>
    </row>
    <row r="1394" spans="1:13">
      <c r="A1394" s="44">
        <f t="shared" ca="1" si="88"/>
        <v>0</v>
      </c>
      <c r="B1394" s="44" t="b" cm="1">
        <f t="array" ref="B1394">AND(分科號=E1394,D1394&gt;=分起日,D1394&lt;=分訖日,IF(分專案="全部",TRUE,J1394=分專案))</f>
        <v>0</v>
      </c>
      <c r="C1394" s="45">
        <f t="shared" si="86"/>
        <v>0</v>
      </c>
      <c r="D1394" s="44">
        <f t="shared" si="87"/>
        <v>0</v>
      </c>
      <c r="E1394" s="217">
        <f t="shared" si="89"/>
        <v>0</v>
      </c>
      <c r="F1394" s="284"/>
      <c r="G1394" s="289"/>
      <c r="H1394" s="304"/>
      <c r="I1394" s="290"/>
      <c r="J1394" s="304"/>
      <c r="K1394" s="305"/>
      <c r="L1394" s="50"/>
      <c r="M1394" s="63"/>
    </row>
    <row r="1395" spans="1:13">
      <c r="A1395" s="44">
        <f t="shared" ca="1" si="88"/>
        <v>0</v>
      </c>
      <c r="B1395" s="44" t="b" cm="1">
        <f t="array" ref="B1395">AND(分科號=E1395,D1395&gt;=分起日,D1395&lt;=分訖日,IF(分專案="全部",TRUE,J1395=分專案))</f>
        <v>0</v>
      </c>
      <c r="C1395" s="45">
        <f t="shared" si="86"/>
        <v>0</v>
      </c>
      <c r="D1395" s="44">
        <f t="shared" si="87"/>
        <v>0</v>
      </c>
      <c r="E1395" s="217">
        <f t="shared" si="89"/>
        <v>0</v>
      </c>
      <c r="F1395" s="284"/>
      <c r="G1395" s="289"/>
      <c r="H1395" s="304"/>
      <c r="I1395" s="290"/>
      <c r="J1395" s="304"/>
      <c r="K1395" s="305"/>
      <c r="L1395" s="50"/>
      <c r="M1395" s="63"/>
    </row>
    <row r="1396" spans="1:13">
      <c r="A1396" s="44">
        <f t="shared" ca="1" si="88"/>
        <v>0</v>
      </c>
      <c r="B1396" s="44" t="b" cm="1">
        <f t="array" ref="B1396">AND(分科號=E1396,D1396&gt;=分起日,D1396&lt;=分訖日,IF(分專案="全部",TRUE,J1396=分專案))</f>
        <v>0</v>
      </c>
      <c r="C1396" s="45">
        <f t="shared" si="86"/>
        <v>0</v>
      </c>
      <c r="D1396" s="44">
        <f t="shared" si="87"/>
        <v>0</v>
      </c>
      <c r="E1396" s="217">
        <f t="shared" si="89"/>
        <v>0</v>
      </c>
      <c r="F1396" s="284"/>
      <c r="G1396" s="289"/>
      <c r="H1396" s="304"/>
      <c r="I1396" s="290"/>
      <c r="J1396" s="304"/>
      <c r="K1396" s="305"/>
      <c r="L1396" s="50"/>
      <c r="M1396" s="63"/>
    </row>
    <row r="1397" spans="1:13">
      <c r="A1397" s="44">
        <f t="shared" ca="1" si="88"/>
        <v>0</v>
      </c>
      <c r="B1397" s="44" t="b" cm="1">
        <f t="array" ref="B1397">AND(分科號=E1397,D1397&gt;=分起日,D1397&lt;=分訖日,IF(分專案="全部",TRUE,J1397=分專案))</f>
        <v>0</v>
      </c>
      <c r="C1397" s="45">
        <f t="shared" si="86"/>
        <v>0</v>
      </c>
      <c r="D1397" s="44">
        <f t="shared" si="87"/>
        <v>0</v>
      </c>
      <c r="E1397" s="217">
        <f t="shared" si="89"/>
        <v>0</v>
      </c>
      <c r="F1397" s="284"/>
      <c r="G1397" s="289"/>
      <c r="H1397" s="304"/>
      <c r="I1397" s="290"/>
      <c r="J1397" s="304"/>
      <c r="K1397" s="305"/>
      <c r="L1397" s="50"/>
      <c r="M1397" s="63"/>
    </row>
    <row r="1398" spans="1:13">
      <c r="A1398" s="44">
        <f t="shared" ca="1" si="88"/>
        <v>0</v>
      </c>
      <c r="B1398" s="44" t="b" cm="1">
        <f t="array" ref="B1398">AND(分科號=E1398,D1398&gt;=分起日,D1398&lt;=分訖日,IF(分專案="全部",TRUE,J1398=分專案))</f>
        <v>0</v>
      </c>
      <c r="C1398" s="45">
        <f t="shared" si="86"/>
        <v>0</v>
      </c>
      <c r="D1398" s="44">
        <f t="shared" si="87"/>
        <v>0</v>
      </c>
      <c r="E1398" s="217">
        <f t="shared" si="89"/>
        <v>0</v>
      </c>
      <c r="F1398" s="284"/>
      <c r="G1398" s="289"/>
      <c r="H1398" s="304"/>
      <c r="I1398" s="290"/>
      <c r="J1398" s="304"/>
      <c r="K1398" s="305"/>
      <c r="L1398" s="50"/>
      <c r="M1398" s="63"/>
    </row>
    <row r="1399" spans="1:13">
      <c r="A1399" s="44">
        <f t="shared" ca="1" si="88"/>
        <v>0</v>
      </c>
      <c r="B1399" s="44" t="b" cm="1">
        <f t="array" ref="B1399">AND(分科號=E1399,D1399&gt;=分起日,D1399&lt;=分訖日,IF(分專案="全部",TRUE,J1399=分專案))</f>
        <v>0</v>
      </c>
      <c r="C1399" s="45">
        <f t="shared" si="86"/>
        <v>0</v>
      </c>
      <c r="D1399" s="44">
        <f t="shared" si="87"/>
        <v>0</v>
      </c>
      <c r="E1399" s="217">
        <f t="shared" si="89"/>
        <v>0</v>
      </c>
      <c r="F1399" s="284"/>
      <c r="G1399" s="289"/>
      <c r="H1399" s="304"/>
      <c r="I1399" s="290"/>
      <c r="J1399" s="304"/>
      <c r="K1399" s="305"/>
      <c r="L1399" s="50"/>
      <c r="M1399" s="63"/>
    </row>
    <row r="1400" spans="1:13">
      <c r="A1400" s="44">
        <f t="shared" ca="1" si="88"/>
        <v>0</v>
      </c>
      <c r="B1400" s="44" t="b" cm="1">
        <f t="array" ref="B1400">AND(分科號=E1400,D1400&gt;=分起日,D1400&lt;=分訖日,IF(分專案="全部",TRUE,J1400=分專案))</f>
        <v>0</v>
      </c>
      <c r="C1400" s="45">
        <f t="shared" si="86"/>
        <v>0</v>
      </c>
      <c r="D1400" s="44">
        <f t="shared" si="87"/>
        <v>0</v>
      </c>
      <c r="E1400" s="217">
        <f t="shared" si="89"/>
        <v>0</v>
      </c>
      <c r="F1400" s="284"/>
      <c r="G1400" s="289"/>
      <c r="H1400" s="304"/>
      <c r="I1400" s="290"/>
      <c r="J1400" s="304"/>
      <c r="K1400" s="305"/>
      <c r="L1400" s="50"/>
      <c r="M1400" s="63"/>
    </row>
    <row r="1401" spans="1:13">
      <c r="A1401" s="44">
        <f t="shared" ca="1" si="88"/>
        <v>0</v>
      </c>
      <c r="B1401" s="44" t="b" cm="1">
        <f t="array" ref="B1401">AND(分科號=E1401,D1401&gt;=分起日,D1401&lt;=分訖日,IF(分專案="全部",TRUE,J1401=分專案))</f>
        <v>0</v>
      </c>
      <c r="C1401" s="45">
        <f t="shared" si="86"/>
        <v>0</v>
      </c>
      <c r="D1401" s="44">
        <f t="shared" si="87"/>
        <v>0</v>
      </c>
      <c r="E1401" s="217">
        <f t="shared" si="89"/>
        <v>0</v>
      </c>
      <c r="F1401" s="284"/>
      <c r="G1401" s="289"/>
      <c r="H1401" s="304"/>
      <c r="I1401" s="290"/>
      <c r="J1401" s="304"/>
      <c r="K1401" s="305"/>
      <c r="L1401" s="50"/>
      <c r="M1401" s="63"/>
    </row>
    <row r="1402" spans="1:13">
      <c r="A1402" s="44">
        <f t="shared" ca="1" si="88"/>
        <v>0</v>
      </c>
      <c r="B1402" s="44" t="b" cm="1">
        <f t="array" ref="B1402">AND(分科號=E1402,D1402&gt;=分起日,D1402&lt;=分訖日,IF(分專案="全部",TRUE,J1402=分專案))</f>
        <v>0</v>
      </c>
      <c r="C1402" s="45">
        <f t="shared" si="86"/>
        <v>0</v>
      </c>
      <c r="D1402" s="44">
        <f t="shared" si="87"/>
        <v>0</v>
      </c>
      <c r="E1402" s="217">
        <f t="shared" si="89"/>
        <v>0</v>
      </c>
      <c r="F1402" s="284"/>
      <c r="G1402" s="289"/>
      <c r="H1402" s="304"/>
      <c r="I1402" s="290"/>
      <c r="J1402" s="304"/>
      <c r="K1402" s="305"/>
      <c r="L1402" s="50"/>
      <c r="M1402" s="63"/>
    </row>
    <row r="1403" spans="1:13">
      <c r="A1403" s="44">
        <f t="shared" ca="1" si="88"/>
        <v>0</v>
      </c>
      <c r="B1403" s="44" t="b" cm="1">
        <f t="array" ref="B1403">AND(分科號=E1403,D1403&gt;=分起日,D1403&lt;=分訖日,IF(分專案="全部",TRUE,J1403=分專案))</f>
        <v>0</v>
      </c>
      <c r="C1403" s="45">
        <f t="shared" si="86"/>
        <v>0</v>
      </c>
      <c r="D1403" s="44">
        <f t="shared" si="87"/>
        <v>0</v>
      </c>
      <c r="E1403" s="217">
        <f t="shared" si="89"/>
        <v>0</v>
      </c>
      <c r="F1403" s="284"/>
      <c r="G1403" s="289"/>
      <c r="H1403" s="304"/>
      <c r="I1403" s="290"/>
      <c r="J1403" s="304"/>
      <c r="K1403" s="305"/>
      <c r="L1403" s="50"/>
      <c r="M1403" s="63"/>
    </row>
    <row r="1404" spans="1:13">
      <c r="A1404" s="44">
        <f t="shared" ca="1" si="88"/>
        <v>0</v>
      </c>
      <c r="B1404" s="44" t="b" cm="1">
        <f t="array" ref="B1404">AND(分科號=E1404,D1404&gt;=分起日,D1404&lt;=分訖日,IF(分專案="全部",TRUE,J1404=分專案))</f>
        <v>0</v>
      </c>
      <c r="C1404" s="45">
        <f t="shared" si="86"/>
        <v>0</v>
      </c>
      <c r="D1404" s="44">
        <f t="shared" si="87"/>
        <v>0</v>
      </c>
      <c r="E1404" s="217">
        <f t="shared" si="89"/>
        <v>0</v>
      </c>
      <c r="F1404" s="284"/>
      <c r="G1404" s="289"/>
      <c r="H1404" s="304"/>
      <c r="I1404" s="290"/>
      <c r="J1404" s="304"/>
      <c r="K1404" s="305"/>
      <c r="L1404" s="50"/>
      <c r="M1404" s="63"/>
    </row>
    <row r="1405" spans="1:13">
      <c r="A1405" s="44">
        <f t="shared" ca="1" si="88"/>
        <v>0</v>
      </c>
      <c r="B1405" s="44" t="b" cm="1">
        <f t="array" ref="B1405">AND(分科號=E1405,D1405&gt;=分起日,D1405&lt;=分訖日,IF(分專案="全部",TRUE,J1405=分專案))</f>
        <v>0</v>
      </c>
      <c r="C1405" s="45">
        <f t="shared" si="86"/>
        <v>0</v>
      </c>
      <c r="D1405" s="44">
        <f t="shared" si="87"/>
        <v>0</v>
      </c>
      <c r="E1405" s="217">
        <f t="shared" si="89"/>
        <v>0</v>
      </c>
      <c r="F1405" s="284"/>
      <c r="G1405" s="289"/>
      <c r="H1405" s="304"/>
      <c r="I1405" s="290"/>
      <c r="J1405" s="304"/>
      <c r="K1405" s="305"/>
      <c r="L1405" s="50"/>
      <c r="M1405" s="63"/>
    </row>
    <row r="1406" spans="1:13">
      <c r="A1406" s="44">
        <f t="shared" ca="1" si="88"/>
        <v>0</v>
      </c>
      <c r="B1406" s="44" t="b" cm="1">
        <f t="array" ref="B1406">AND(分科號=E1406,D1406&gt;=分起日,D1406&lt;=分訖日,IF(分專案="全部",TRUE,J1406=分專案))</f>
        <v>0</v>
      </c>
      <c r="C1406" s="45">
        <f t="shared" si="86"/>
        <v>0</v>
      </c>
      <c r="D1406" s="44">
        <f t="shared" si="87"/>
        <v>0</v>
      </c>
      <c r="E1406" s="217">
        <f t="shared" si="89"/>
        <v>0</v>
      </c>
      <c r="F1406" s="284"/>
      <c r="G1406" s="289"/>
      <c r="H1406" s="304"/>
      <c r="I1406" s="290"/>
      <c r="J1406" s="304"/>
      <c r="K1406" s="305"/>
      <c r="L1406" s="50"/>
      <c r="M1406" s="63"/>
    </row>
    <row r="1407" spans="1:13">
      <c r="A1407" s="44">
        <f t="shared" ca="1" si="88"/>
        <v>0</v>
      </c>
      <c r="B1407" s="44" t="b" cm="1">
        <f t="array" ref="B1407">AND(分科號=E1407,D1407&gt;=分起日,D1407&lt;=分訖日,IF(分專案="全部",TRUE,J1407=分專案))</f>
        <v>0</v>
      </c>
      <c r="C1407" s="45">
        <f t="shared" si="86"/>
        <v>0</v>
      </c>
      <c r="D1407" s="44">
        <f t="shared" si="87"/>
        <v>0</v>
      </c>
      <c r="E1407" s="217">
        <f t="shared" si="89"/>
        <v>0</v>
      </c>
      <c r="F1407" s="284"/>
      <c r="G1407" s="289"/>
      <c r="H1407" s="304"/>
      <c r="I1407" s="290"/>
      <c r="J1407" s="304"/>
      <c r="K1407" s="305"/>
      <c r="L1407" s="50"/>
      <c r="M1407" s="63"/>
    </row>
    <row r="1408" spans="1:13">
      <c r="A1408" s="44">
        <f t="shared" ca="1" si="88"/>
        <v>0</v>
      </c>
      <c r="B1408" s="44" t="b" cm="1">
        <f t="array" ref="B1408">AND(分科號=E1408,D1408&gt;=分起日,D1408&lt;=分訖日,IF(分專案="全部",TRUE,J1408=分專案))</f>
        <v>0</v>
      </c>
      <c r="C1408" s="45">
        <f t="shared" si="86"/>
        <v>0</v>
      </c>
      <c r="D1408" s="44">
        <f t="shared" si="87"/>
        <v>0</v>
      </c>
      <c r="E1408" s="217">
        <f t="shared" si="89"/>
        <v>0</v>
      </c>
      <c r="F1408" s="284"/>
      <c r="G1408" s="289"/>
      <c r="H1408" s="304"/>
      <c r="I1408" s="290"/>
      <c r="J1408" s="304"/>
      <c r="K1408" s="305"/>
      <c r="L1408" s="50"/>
      <c r="M1408" s="63"/>
    </row>
    <row r="1409" spans="1:13">
      <c r="A1409" s="44">
        <f t="shared" ca="1" si="88"/>
        <v>0</v>
      </c>
      <c r="B1409" s="44" t="b" cm="1">
        <f t="array" ref="B1409">AND(分科號=E1409,D1409&gt;=分起日,D1409&lt;=分訖日,IF(分專案="全部",TRUE,J1409=分專案))</f>
        <v>0</v>
      </c>
      <c r="C1409" s="45">
        <f t="shared" si="86"/>
        <v>0</v>
      </c>
      <c r="D1409" s="44">
        <f t="shared" si="87"/>
        <v>0</v>
      </c>
      <c r="E1409" s="217">
        <f t="shared" si="89"/>
        <v>0</v>
      </c>
      <c r="F1409" s="284"/>
      <c r="G1409" s="289"/>
      <c r="H1409" s="304"/>
      <c r="I1409" s="290"/>
      <c r="J1409" s="304"/>
      <c r="K1409" s="305"/>
      <c r="L1409" s="50"/>
      <c r="M1409" s="63"/>
    </row>
    <row r="1410" spans="1:13">
      <c r="A1410" s="44">
        <f t="shared" ca="1" si="88"/>
        <v>0</v>
      </c>
      <c r="B1410" s="44" t="b" cm="1">
        <f t="array" ref="B1410">AND(分科號=E1410,D1410&gt;=分起日,D1410&lt;=分訖日,IF(分專案="全部",TRUE,J1410=分專案))</f>
        <v>0</v>
      </c>
      <c r="C1410" s="45">
        <f t="shared" si="86"/>
        <v>0</v>
      </c>
      <c r="D1410" s="44">
        <f t="shared" si="87"/>
        <v>0</v>
      </c>
      <c r="E1410" s="217">
        <f t="shared" si="89"/>
        <v>0</v>
      </c>
      <c r="F1410" s="284"/>
      <c r="G1410" s="289"/>
      <c r="H1410" s="304"/>
      <c r="I1410" s="290"/>
      <c r="J1410" s="304"/>
      <c r="K1410" s="305"/>
      <c r="L1410" s="50"/>
      <c r="M1410" s="63"/>
    </row>
    <row r="1411" spans="1:13">
      <c r="A1411" s="44">
        <f t="shared" ca="1" si="88"/>
        <v>0</v>
      </c>
      <c r="B1411" s="44" t="b" cm="1">
        <f t="array" ref="B1411">AND(分科號=E1411,D1411&gt;=分起日,D1411&lt;=分訖日,IF(分專案="全部",TRUE,J1411=分專案))</f>
        <v>0</v>
      </c>
      <c r="C1411" s="45">
        <f t="shared" si="86"/>
        <v>0</v>
      </c>
      <c r="D1411" s="44">
        <f t="shared" si="87"/>
        <v>0</v>
      </c>
      <c r="E1411" s="217">
        <f t="shared" si="89"/>
        <v>0</v>
      </c>
      <c r="F1411" s="284"/>
      <c r="G1411" s="289"/>
      <c r="H1411" s="304"/>
      <c r="I1411" s="290"/>
      <c r="J1411" s="304"/>
      <c r="K1411" s="305"/>
      <c r="L1411" s="50"/>
      <c r="M1411" s="63"/>
    </row>
    <row r="1412" spans="1:13">
      <c r="A1412" s="44">
        <f t="shared" ca="1" si="88"/>
        <v>0</v>
      </c>
      <c r="B1412" s="44" t="b" cm="1">
        <f t="array" ref="B1412">AND(分科號=E1412,D1412&gt;=分起日,D1412&lt;=分訖日,IF(分專案="全部",TRUE,J1412=分專案))</f>
        <v>0</v>
      </c>
      <c r="C1412" s="45">
        <f t="shared" si="86"/>
        <v>0</v>
      </c>
      <c r="D1412" s="44">
        <f t="shared" si="87"/>
        <v>0</v>
      </c>
      <c r="E1412" s="217">
        <f t="shared" si="89"/>
        <v>0</v>
      </c>
      <c r="F1412" s="284"/>
      <c r="G1412" s="289"/>
      <c r="H1412" s="304"/>
      <c r="I1412" s="290"/>
      <c r="J1412" s="304"/>
      <c r="K1412" s="305"/>
      <c r="L1412" s="50"/>
      <c r="M1412" s="63"/>
    </row>
    <row r="1413" spans="1:13">
      <c r="A1413" s="44">
        <f t="shared" ca="1" si="88"/>
        <v>0</v>
      </c>
      <c r="B1413" s="44" t="b" cm="1">
        <f t="array" ref="B1413">AND(分科號=E1413,D1413&gt;=分起日,D1413&lt;=分訖日,IF(分專案="全部",TRUE,J1413=分專案))</f>
        <v>0</v>
      </c>
      <c r="C1413" s="45">
        <f t="shared" si="86"/>
        <v>0</v>
      </c>
      <c r="D1413" s="44">
        <f t="shared" si="87"/>
        <v>0</v>
      </c>
      <c r="E1413" s="217">
        <f t="shared" si="89"/>
        <v>0</v>
      </c>
      <c r="F1413" s="284"/>
      <c r="G1413" s="289"/>
      <c r="H1413" s="304"/>
      <c r="I1413" s="290"/>
      <c r="J1413" s="304"/>
      <c r="K1413" s="305"/>
      <c r="L1413" s="50"/>
      <c r="M1413" s="63"/>
    </row>
    <row r="1414" spans="1:13">
      <c r="A1414" s="44">
        <f t="shared" ca="1" si="88"/>
        <v>0</v>
      </c>
      <c r="B1414" s="44" t="b" cm="1">
        <f t="array" ref="B1414">AND(分科號=E1414,D1414&gt;=分起日,D1414&lt;=分訖日,IF(分專案="全部",TRUE,J1414=分專案))</f>
        <v>0</v>
      </c>
      <c r="C1414" s="45">
        <f t="shared" si="86"/>
        <v>0</v>
      </c>
      <c r="D1414" s="44">
        <f t="shared" si="87"/>
        <v>0</v>
      </c>
      <c r="E1414" s="217">
        <f t="shared" si="89"/>
        <v>0</v>
      </c>
      <c r="F1414" s="284"/>
      <c r="G1414" s="289"/>
      <c r="H1414" s="304"/>
      <c r="I1414" s="290"/>
      <c r="J1414" s="304"/>
      <c r="K1414" s="305"/>
      <c r="L1414" s="50"/>
      <c r="M1414" s="63"/>
    </row>
    <row r="1415" spans="1:13">
      <c r="A1415" s="44">
        <f t="shared" ca="1" si="88"/>
        <v>0</v>
      </c>
      <c r="B1415" s="44" t="b" cm="1">
        <f t="array" ref="B1415">AND(分科號=E1415,D1415&gt;=分起日,D1415&lt;=分訖日,IF(分專案="全部",TRUE,J1415=分專案))</f>
        <v>0</v>
      </c>
      <c r="C1415" s="45">
        <f t="shared" ref="C1415:C1478" si="90">IF(F1415&lt;&gt;"",F1415,IF(E1415&lt;&gt;0,INDEX(C:C,ROW()-1),0))</f>
        <v>0</v>
      </c>
      <c r="D1415" s="44">
        <f t="shared" ref="D1415:D1478" si="91">IF(G1415&lt;&gt;"",G1415,IF(E1415&lt;&gt;0,INDEX(D:D,ROW()-1),0))</f>
        <v>0</v>
      </c>
      <c r="E1415" s="217">
        <f t="shared" si="89"/>
        <v>0</v>
      </c>
      <c r="F1415" s="284"/>
      <c r="G1415" s="289"/>
      <c r="H1415" s="304"/>
      <c r="I1415" s="290"/>
      <c r="J1415" s="304"/>
      <c r="K1415" s="305"/>
      <c r="L1415" s="50"/>
      <c r="M1415" s="63"/>
    </row>
    <row r="1416" spans="1:13">
      <c r="A1416" s="44">
        <f t="shared" ca="1" si="88"/>
        <v>0</v>
      </c>
      <c r="B1416" s="44" t="b" cm="1">
        <f t="array" ref="B1416">AND(分科號=E1416,D1416&gt;=分起日,D1416&lt;=分訖日,IF(分專案="全部",TRUE,J1416=分專案))</f>
        <v>0</v>
      </c>
      <c r="C1416" s="45">
        <f t="shared" si="90"/>
        <v>0</v>
      </c>
      <c r="D1416" s="44">
        <f t="shared" si="91"/>
        <v>0</v>
      </c>
      <c r="E1416" s="217">
        <f t="shared" si="89"/>
        <v>0</v>
      </c>
      <c r="F1416" s="284"/>
      <c r="G1416" s="289"/>
      <c r="H1416" s="304"/>
      <c r="I1416" s="290"/>
      <c r="J1416" s="304"/>
      <c r="K1416" s="305"/>
      <c r="L1416" s="50"/>
      <c r="M1416" s="63"/>
    </row>
    <row r="1417" spans="1:13">
      <c r="A1417" s="44">
        <f t="shared" ref="A1417:A1480" ca="1" si="92">IF(B1417,COUNTIF(OFFSET(B1417,ROW()*-1+6,,ROW()-5),TRUE),0)</f>
        <v>0</v>
      </c>
      <c r="B1417" s="44" t="b" cm="1">
        <f t="array" ref="B1417">AND(分科號=E1417,D1417&gt;=分起日,D1417&lt;=分訖日,IF(分專案="全部",TRUE,J1417=分專案))</f>
        <v>0</v>
      </c>
      <c r="C1417" s="45">
        <f t="shared" si="90"/>
        <v>0</v>
      </c>
      <c r="D1417" s="44">
        <f t="shared" si="91"/>
        <v>0</v>
      </c>
      <c r="E1417" s="217">
        <f t="shared" si="89"/>
        <v>0</v>
      </c>
      <c r="F1417" s="284"/>
      <c r="G1417" s="289"/>
      <c r="H1417" s="304"/>
      <c r="I1417" s="290"/>
      <c r="J1417" s="304"/>
      <c r="K1417" s="305"/>
      <c r="L1417" s="50"/>
      <c r="M1417" s="63"/>
    </row>
    <row r="1418" spans="1:13">
      <c r="A1418" s="44">
        <f t="shared" ca="1" si="92"/>
        <v>0</v>
      </c>
      <c r="B1418" s="44" t="b" cm="1">
        <f t="array" ref="B1418">AND(分科號=E1418,D1418&gt;=分起日,D1418&lt;=分訖日,IF(分專案="全部",TRUE,J1418=分專案))</f>
        <v>0</v>
      </c>
      <c r="C1418" s="45">
        <f t="shared" si="90"/>
        <v>0</v>
      </c>
      <c r="D1418" s="44">
        <f t="shared" si="91"/>
        <v>0</v>
      </c>
      <c r="E1418" s="217">
        <f t="shared" ref="E1418:E1481" si="93">IF(I1418&lt;&gt;"",VALUE(TRIM(LEFT(I1418,6))),0)</f>
        <v>0</v>
      </c>
      <c r="F1418" s="284"/>
      <c r="G1418" s="289"/>
      <c r="H1418" s="304"/>
      <c r="I1418" s="290"/>
      <c r="J1418" s="304"/>
      <c r="K1418" s="305"/>
      <c r="L1418" s="50"/>
      <c r="M1418" s="63"/>
    </row>
    <row r="1419" spans="1:13">
      <c r="A1419" s="44">
        <f t="shared" ca="1" si="92"/>
        <v>0</v>
      </c>
      <c r="B1419" s="44" t="b" cm="1">
        <f t="array" ref="B1419">AND(分科號=E1419,D1419&gt;=分起日,D1419&lt;=分訖日,IF(分專案="全部",TRUE,J1419=分專案))</f>
        <v>0</v>
      </c>
      <c r="C1419" s="45">
        <f t="shared" si="90"/>
        <v>0</v>
      </c>
      <c r="D1419" s="44">
        <f t="shared" si="91"/>
        <v>0</v>
      </c>
      <c r="E1419" s="217">
        <f t="shared" si="93"/>
        <v>0</v>
      </c>
      <c r="F1419" s="284"/>
      <c r="G1419" s="289"/>
      <c r="H1419" s="304"/>
      <c r="I1419" s="290"/>
      <c r="J1419" s="304"/>
      <c r="K1419" s="305"/>
      <c r="L1419" s="50"/>
      <c r="M1419" s="63"/>
    </row>
    <row r="1420" spans="1:13">
      <c r="A1420" s="44">
        <f t="shared" ca="1" si="92"/>
        <v>0</v>
      </c>
      <c r="B1420" s="44" t="b" cm="1">
        <f t="array" ref="B1420">AND(分科號=E1420,D1420&gt;=分起日,D1420&lt;=分訖日,IF(分專案="全部",TRUE,J1420=分專案))</f>
        <v>0</v>
      </c>
      <c r="C1420" s="45">
        <f t="shared" si="90"/>
        <v>0</v>
      </c>
      <c r="D1420" s="44">
        <f t="shared" si="91"/>
        <v>0</v>
      </c>
      <c r="E1420" s="217">
        <f t="shared" si="93"/>
        <v>0</v>
      </c>
      <c r="F1420" s="284"/>
      <c r="G1420" s="289"/>
      <c r="H1420" s="304"/>
      <c r="I1420" s="290"/>
      <c r="J1420" s="304"/>
      <c r="K1420" s="305"/>
      <c r="L1420" s="50"/>
      <c r="M1420" s="63"/>
    </row>
    <row r="1421" spans="1:13">
      <c r="A1421" s="44">
        <f t="shared" ca="1" si="92"/>
        <v>0</v>
      </c>
      <c r="B1421" s="44" t="b" cm="1">
        <f t="array" ref="B1421">AND(分科號=E1421,D1421&gt;=分起日,D1421&lt;=分訖日,IF(分專案="全部",TRUE,J1421=分專案))</f>
        <v>0</v>
      </c>
      <c r="C1421" s="45">
        <f t="shared" si="90"/>
        <v>0</v>
      </c>
      <c r="D1421" s="44">
        <f t="shared" si="91"/>
        <v>0</v>
      </c>
      <c r="E1421" s="217">
        <f t="shared" si="93"/>
        <v>0</v>
      </c>
      <c r="F1421" s="284"/>
      <c r="G1421" s="289"/>
      <c r="H1421" s="304"/>
      <c r="I1421" s="290"/>
      <c r="J1421" s="304"/>
      <c r="K1421" s="305"/>
      <c r="L1421" s="50"/>
      <c r="M1421" s="63"/>
    </row>
    <row r="1422" spans="1:13">
      <c r="A1422" s="44">
        <f t="shared" ca="1" si="92"/>
        <v>0</v>
      </c>
      <c r="B1422" s="44" t="b" cm="1">
        <f t="array" ref="B1422">AND(分科號=E1422,D1422&gt;=分起日,D1422&lt;=分訖日,IF(分專案="全部",TRUE,J1422=分專案))</f>
        <v>0</v>
      </c>
      <c r="C1422" s="45">
        <f t="shared" si="90"/>
        <v>0</v>
      </c>
      <c r="D1422" s="44">
        <f t="shared" si="91"/>
        <v>0</v>
      </c>
      <c r="E1422" s="217">
        <f t="shared" si="93"/>
        <v>0</v>
      </c>
      <c r="F1422" s="284"/>
      <c r="G1422" s="289"/>
      <c r="H1422" s="304"/>
      <c r="I1422" s="290"/>
      <c r="J1422" s="304"/>
      <c r="K1422" s="305"/>
      <c r="L1422" s="50"/>
      <c r="M1422" s="63"/>
    </row>
    <row r="1423" spans="1:13">
      <c r="A1423" s="44">
        <f t="shared" ca="1" si="92"/>
        <v>0</v>
      </c>
      <c r="B1423" s="44" t="b" cm="1">
        <f t="array" ref="B1423">AND(分科號=E1423,D1423&gt;=分起日,D1423&lt;=分訖日,IF(分專案="全部",TRUE,J1423=分專案))</f>
        <v>0</v>
      </c>
      <c r="C1423" s="45">
        <f t="shared" si="90"/>
        <v>0</v>
      </c>
      <c r="D1423" s="44">
        <f t="shared" si="91"/>
        <v>0</v>
      </c>
      <c r="E1423" s="217">
        <f t="shared" si="93"/>
        <v>0</v>
      </c>
      <c r="F1423" s="284"/>
      <c r="G1423" s="289"/>
      <c r="H1423" s="304"/>
      <c r="I1423" s="290"/>
      <c r="J1423" s="304"/>
      <c r="K1423" s="305"/>
      <c r="L1423" s="50"/>
      <c r="M1423" s="63"/>
    </row>
    <row r="1424" spans="1:13">
      <c r="A1424" s="44">
        <f t="shared" ca="1" si="92"/>
        <v>0</v>
      </c>
      <c r="B1424" s="44" t="b" cm="1">
        <f t="array" ref="B1424">AND(分科號=E1424,D1424&gt;=分起日,D1424&lt;=分訖日,IF(分專案="全部",TRUE,J1424=分專案))</f>
        <v>0</v>
      </c>
      <c r="C1424" s="45">
        <f t="shared" si="90"/>
        <v>0</v>
      </c>
      <c r="D1424" s="44">
        <f t="shared" si="91"/>
        <v>0</v>
      </c>
      <c r="E1424" s="217">
        <f t="shared" si="93"/>
        <v>0</v>
      </c>
      <c r="F1424" s="284"/>
      <c r="G1424" s="289"/>
      <c r="H1424" s="304"/>
      <c r="I1424" s="290"/>
      <c r="J1424" s="304"/>
      <c r="K1424" s="305"/>
      <c r="L1424" s="50"/>
      <c r="M1424" s="63"/>
    </row>
    <row r="1425" spans="1:13">
      <c r="A1425" s="44">
        <f t="shared" ca="1" si="92"/>
        <v>0</v>
      </c>
      <c r="B1425" s="44" t="b" cm="1">
        <f t="array" ref="B1425">AND(分科號=E1425,D1425&gt;=分起日,D1425&lt;=分訖日,IF(分專案="全部",TRUE,J1425=分專案))</f>
        <v>0</v>
      </c>
      <c r="C1425" s="45">
        <f t="shared" si="90"/>
        <v>0</v>
      </c>
      <c r="D1425" s="44">
        <f t="shared" si="91"/>
        <v>0</v>
      </c>
      <c r="E1425" s="217">
        <f t="shared" si="93"/>
        <v>0</v>
      </c>
      <c r="F1425" s="284"/>
      <c r="G1425" s="289"/>
      <c r="H1425" s="304"/>
      <c r="I1425" s="290"/>
      <c r="J1425" s="304"/>
      <c r="K1425" s="305"/>
      <c r="L1425" s="50"/>
      <c r="M1425" s="63"/>
    </row>
    <row r="1426" spans="1:13">
      <c r="A1426" s="44">
        <f t="shared" ca="1" si="92"/>
        <v>0</v>
      </c>
      <c r="B1426" s="44" t="b" cm="1">
        <f t="array" ref="B1426">AND(分科號=E1426,D1426&gt;=分起日,D1426&lt;=分訖日,IF(分專案="全部",TRUE,J1426=分專案))</f>
        <v>0</v>
      </c>
      <c r="C1426" s="45">
        <f t="shared" si="90"/>
        <v>0</v>
      </c>
      <c r="D1426" s="44">
        <f t="shared" si="91"/>
        <v>0</v>
      </c>
      <c r="E1426" s="217">
        <f t="shared" si="93"/>
        <v>0</v>
      </c>
      <c r="F1426" s="284"/>
      <c r="G1426" s="289"/>
      <c r="H1426" s="304"/>
      <c r="I1426" s="290"/>
      <c r="J1426" s="304"/>
      <c r="K1426" s="305"/>
      <c r="L1426" s="50"/>
      <c r="M1426" s="63"/>
    </row>
    <row r="1427" spans="1:13">
      <c r="A1427" s="44">
        <f t="shared" ca="1" si="92"/>
        <v>0</v>
      </c>
      <c r="B1427" s="44" t="b" cm="1">
        <f t="array" ref="B1427">AND(分科號=E1427,D1427&gt;=分起日,D1427&lt;=分訖日,IF(分專案="全部",TRUE,J1427=分專案))</f>
        <v>0</v>
      </c>
      <c r="C1427" s="45">
        <f t="shared" si="90"/>
        <v>0</v>
      </c>
      <c r="D1427" s="44">
        <f t="shared" si="91"/>
        <v>0</v>
      </c>
      <c r="E1427" s="217">
        <f t="shared" si="93"/>
        <v>0</v>
      </c>
      <c r="F1427" s="284"/>
      <c r="G1427" s="289"/>
      <c r="H1427" s="304"/>
      <c r="I1427" s="290"/>
      <c r="J1427" s="304"/>
      <c r="K1427" s="305"/>
      <c r="L1427" s="50"/>
      <c r="M1427" s="63"/>
    </row>
    <row r="1428" spans="1:13">
      <c r="A1428" s="44">
        <f t="shared" ca="1" si="92"/>
        <v>0</v>
      </c>
      <c r="B1428" s="44" t="b" cm="1">
        <f t="array" ref="B1428">AND(分科號=E1428,D1428&gt;=分起日,D1428&lt;=分訖日,IF(分專案="全部",TRUE,J1428=分專案))</f>
        <v>0</v>
      </c>
      <c r="C1428" s="45">
        <f t="shared" si="90"/>
        <v>0</v>
      </c>
      <c r="D1428" s="44">
        <f t="shared" si="91"/>
        <v>0</v>
      </c>
      <c r="E1428" s="217">
        <f t="shared" si="93"/>
        <v>0</v>
      </c>
      <c r="F1428" s="284"/>
      <c r="G1428" s="289"/>
      <c r="H1428" s="304"/>
      <c r="I1428" s="290"/>
      <c r="J1428" s="304"/>
      <c r="K1428" s="305"/>
      <c r="L1428" s="50"/>
      <c r="M1428" s="63"/>
    </row>
    <row r="1429" spans="1:13">
      <c r="A1429" s="44">
        <f t="shared" ca="1" si="92"/>
        <v>0</v>
      </c>
      <c r="B1429" s="44" t="b" cm="1">
        <f t="array" ref="B1429">AND(分科號=E1429,D1429&gt;=分起日,D1429&lt;=分訖日,IF(分專案="全部",TRUE,J1429=分專案))</f>
        <v>0</v>
      </c>
      <c r="C1429" s="45">
        <f t="shared" si="90"/>
        <v>0</v>
      </c>
      <c r="D1429" s="44">
        <f t="shared" si="91"/>
        <v>0</v>
      </c>
      <c r="E1429" s="217">
        <f t="shared" si="93"/>
        <v>0</v>
      </c>
      <c r="F1429" s="284"/>
      <c r="G1429" s="289"/>
      <c r="H1429" s="304"/>
      <c r="I1429" s="290"/>
      <c r="J1429" s="304"/>
      <c r="K1429" s="305"/>
      <c r="L1429" s="50"/>
      <c r="M1429" s="63"/>
    </row>
    <row r="1430" spans="1:13">
      <c r="A1430" s="44">
        <f t="shared" ca="1" si="92"/>
        <v>0</v>
      </c>
      <c r="B1430" s="44" t="b" cm="1">
        <f t="array" ref="B1430">AND(分科號=E1430,D1430&gt;=分起日,D1430&lt;=分訖日,IF(分專案="全部",TRUE,J1430=分專案))</f>
        <v>0</v>
      </c>
      <c r="C1430" s="45">
        <f t="shared" si="90"/>
        <v>0</v>
      </c>
      <c r="D1430" s="44">
        <f t="shared" si="91"/>
        <v>0</v>
      </c>
      <c r="E1430" s="217">
        <f t="shared" si="93"/>
        <v>0</v>
      </c>
      <c r="F1430" s="284"/>
      <c r="G1430" s="289"/>
      <c r="H1430" s="304"/>
      <c r="I1430" s="290"/>
      <c r="J1430" s="304"/>
      <c r="K1430" s="305"/>
      <c r="L1430" s="50"/>
      <c r="M1430" s="63"/>
    </row>
    <row r="1431" spans="1:13">
      <c r="A1431" s="44">
        <f t="shared" ca="1" si="92"/>
        <v>0</v>
      </c>
      <c r="B1431" s="44" t="b" cm="1">
        <f t="array" ref="B1431">AND(分科號=E1431,D1431&gt;=分起日,D1431&lt;=分訖日,IF(分專案="全部",TRUE,J1431=分專案))</f>
        <v>0</v>
      </c>
      <c r="C1431" s="45">
        <f t="shared" si="90"/>
        <v>0</v>
      </c>
      <c r="D1431" s="44">
        <f t="shared" si="91"/>
        <v>0</v>
      </c>
      <c r="E1431" s="217">
        <f t="shared" si="93"/>
        <v>0</v>
      </c>
      <c r="F1431" s="284"/>
      <c r="G1431" s="289"/>
      <c r="H1431" s="304"/>
      <c r="I1431" s="290"/>
      <c r="J1431" s="304"/>
      <c r="K1431" s="305"/>
      <c r="L1431" s="50"/>
      <c r="M1431" s="63"/>
    </row>
    <row r="1432" spans="1:13">
      <c r="A1432" s="44">
        <f t="shared" ca="1" si="92"/>
        <v>0</v>
      </c>
      <c r="B1432" s="44" t="b" cm="1">
        <f t="array" ref="B1432">AND(分科號=E1432,D1432&gt;=分起日,D1432&lt;=分訖日,IF(分專案="全部",TRUE,J1432=分專案))</f>
        <v>0</v>
      </c>
      <c r="C1432" s="45">
        <f t="shared" si="90"/>
        <v>0</v>
      </c>
      <c r="D1432" s="44">
        <f t="shared" si="91"/>
        <v>0</v>
      </c>
      <c r="E1432" s="217">
        <f t="shared" si="93"/>
        <v>0</v>
      </c>
      <c r="F1432" s="284"/>
      <c r="G1432" s="289"/>
      <c r="H1432" s="304"/>
      <c r="I1432" s="290"/>
      <c r="J1432" s="304"/>
      <c r="K1432" s="305"/>
      <c r="L1432" s="50"/>
      <c r="M1432" s="63"/>
    </row>
    <row r="1433" spans="1:13">
      <c r="A1433" s="44">
        <f t="shared" ca="1" si="92"/>
        <v>0</v>
      </c>
      <c r="B1433" s="44" t="b" cm="1">
        <f t="array" ref="B1433">AND(分科號=E1433,D1433&gt;=分起日,D1433&lt;=分訖日,IF(分專案="全部",TRUE,J1433=分專案))</f>
        <v>0</v>
      </c>
      <c r="C1433" s="45">
        <f t="shared" si="90"/>
        <v>0</v>
      </c>
      <c r="D1433" s="44">
        <f t="shared" si="91"/>
        <v>0</v>
      </c>
      <c r="E1433" s="217">
        <f t="shared" si="93"/>
        <v>0</v>
      </c>
      <c r="F1433" s="284"/>
      <c r="G1433" s="289"/>
      <c r="H1433" s="304"/>
      <c r="I1433" s="290"/>
      <c r="J1433" s="304"/>
      <c r="K1433" s="305"/>
      <c r="L1433" s="50"/>
      <c r="M1433" s="63"/>
    </row>
    <row r="1434" spans="1:13">
      <c r="A1434" s="44">
        <f t="shared" ca="1" si="92"/>
        <v>0</v>
      </c>
      <c r="B1434" s="44" t="b" cm="1">
        <f t="array" ref="B1434">AND(分科號=E1434,D1434&gt;=分起日,D1434&lt;=分訖日,IF(分專案="全部",TRUE,J1434=分專案))</f>
        <v>0</v>
      </c>
      <c r="C1434" s="45">
        <f t="shared" si="90"/>
        <v>0</v>
      </c>
      <c r="D1434" s="44">
        <f t="shared" si="91"/>
        <v>0</v>
      </c>
      <c r="E1434" s="217">
        <f t="shared" si="93"/>
        <v>0</v>
      </c>
      <c r="F1434" s="284"/>
      <c r="G1434" s="289"/>
      <c r="H1434" s="304"/>
      <c r="I1434" s="290"/>
      <c r="J1434" s="304"/>
      <c r="K1434" s="305"/>
      <c r="L1434" s="50"/>
      <c r="M1434" s="63"/>
    </row>
    <row r="1435" spans="1:13">
      <c r="A1435" s="44">
        <f t="shared" ca="1" si="92"/>
        <v>0</v>
      </c>
      <c r="B1435" s="44" t="b" cm="1">
        <f t="array" ref="B1435">AND(分科號=E1435,D1435&gt;=分起日,D1435&lt;=分訖日,IF(分專案="全部",TRUE,J1435=分專案))</f>
        <v>0</v>
      </c>
      <c r="C1435" s="45">
        <f t="shared" si="90"/>
        <v>0</v>
      </c>
      <c r="D1435" s="44">
        <f t="shared" si="91"/>
        <v>0</v>
      </c>
      <c r="E1435" s="217">
        <f t="shared" si="93"/>
        <v>0</v>
      </c>
      <c r="F1435" s="284"/>
      <c r="G1435" s="289"/>
      <c r="H1435" s="304"/>
      <c r="I1435" s="290"/>
      <c r="J1435" s="304"/>
      <c r="K1435" s="305"/>
      <c r="L1435" s="50"/>
      <c r="M1435" s="63"/>
    </row>
    <row r="1436" spans="1:13">
      <c r="A1436" s="44">
        <f t="shared" ca="1" si="92"/>
        <v>0</v>
      </c>
      <c r="B1436" s="44" t="b" cm="1">
        <f t="array" ref="B1436">AND(分科號=E1436,D1436&gt;=分起日,D1436&lt;=分訖日,IF(分專案="全部",TRUE,J1436=分專案))</f>
        <v>0</v>
      </c>
      <c r="C1436" s="45">
        <f t="shared" si="90"/>
        <v>0</v>
      </c>
      <c r="D1436" s="44">
        <f t="shared" si="91"/>
        <v>0</v>
      </c>
      <c r="E1436" s="217">
        <f t="shared" si="93"/>
        <v>0</v>
      </c>
      <c r="F1436" s="284"/>
      <c r="G1436" s="289"/>
      <c r="H1436" s="304"/>
      <c r="I1436" s="290"/>
      <c r="J1436" s="304"/>
      <c r="K1436" s="305"/>
      <c r="L1436" s="50"/>
      <c r="M1436" s="63"/>
    </row>
    <row r="1437" spans="1:13">
      <c r="A1437" s="44">
        <f t="shared" ca="1" si="92"/>
        <v>0</v>
      </c>
      <c r="B1437" s="44" t="b" cm="1">
        <f t="array" ref="B1437">AND(分科號=E1437,D1437&gt;=分起日,D1437&lt;=分訖日,IF(分專案="全部",TRUE,J1437=分專案))</f>
        <v>0</v>
      </c>
      <c r="C1437" s="45">
        <f t="shared" si="90"/>
        <v>0</v>
      </c>
      <c r="D1437" s="44">
        <f t="shared" si="91"/>
        <v>0</v>
      </c>
      <c r="E1437" s="217">
        <f t="shared" si="93"/>
        <v>0</v>
      </c>
      <c r="F1437" s="284"/>
      <c r="G1437" s="289"/>
      <c r="H1437" s="304"/>
      <c r="I1437" s="290"/>
      <c r="J1437" s="304"/>
      <c r="K1437" s="305"/>
      <c r="L1437" s="50"/>
      <c r="M1437" s="63"/>
    </row>
    <row r="1438" spans="1:13">
      <c r="A1438" s="44">
        <f t="shared" ca="1" si="92"/>
        <v>0</v>
      </c>
      <c r="B1438" s="44" t="b" cm="1">
        <f t="array" ref="B1438">AND(分科號=E1438,D1438&gt;=分起日,D1438&lt;=分訖日,IF(分專案="全部",TRUE,J1438=分專案))</f>
        <v>0</v>
      </c>
      <c r="C1438" s="45">
        <f t="shared" si="90"/>
        <v>0</v>
      </c>
      <c r="D1438" s="44">
        <f t="shared" si="91"/>
        <v>0</v>
      </c>
      <c r="E1438" s="217">
        <f t="shared" si="93"/>
        <v>0</v>
      </c>
      <c r="F1438" s="284"/>
      <c r="G1438" s="289"/>
      <c r="H1438" s="304"/>
      <c r="I1438" s="290"/>
      <c r="J1438" s="304"/>
      <c r="K1438" s="305"/>
      <c r="L1438" s="50"/>
      <c r="M1438" s="63"/>
    </row>
    <row r="1439" spans="1:13">
      <c r="A1439" s="44">
        <f t="shared" ca="1" si="92"/>
        <v>0</v>
      </c>
      <c r="B1439" s="44" t="b" cm="1">
        <f t="array" ref="B1439">AND(分科號=E1439,D1439&gt;=分起日,D1439&lt;=分訖日,IF(分專案="全部",TRUE,J1439=分專案))</f>
        <v>0</v>
      </c>
      <c r="C1439" s="45">
        <f t="shared" si="90"/>
        <v>0</v>
      </c>
      <c r="D1439" s="44">
        <f t="shared" si="91"/>
        <v>0</v>
      </c>
      <c r="E1439" s="217">
        <f t="shared" si="93"/>
        <v>0</v>
      </c>
      <c r="F1439" s="284"/>
      <c r="G1439" s="289"/>
      <c r="H1439" s="304"/>
      <c r="I1439" s="290"/>
      <c r="J1439" s="304"/>
      <c r="K1439" s="305"/>
      <c r="L1439" s="50"/>
      <c r="M1439" s="63"/>
    </row>
    <row r="1440" spans="1:13">
      <c r="A1440" s="44">
        <f t="shared" ca="1" si="92"/>
        <v>0</v>
      </c>
      <c r="B1440" s="44" t="b" cm="1">
        <f t="array" ref="B1440">AND(分科號=E1440,D1440&gt;=分起日,D1440&lt;=分訖日,IF(分專案="全部",TRUE,J1440=分專案))</f>
        <v>0</v>
      </c>
      <c r="C1440" s="45">
        <f t="shared" si="90"/>
        <v>0</v>
      </c>
      <c r="D1440" s="44">
        <f t="shared" si="91"/>
        <v>0</v>
      </c>
      <c r="E1440" s="217">
        <f t="shared" si="93"/>
        <v>0</v>
      </c>
      <c r="F1440" s="284"/>
      <c r="G1440" s="289"/>
      <c r="H1440" s="304"/>
      <c r="I1440" s="290"/>
      <c r="J1440" s="304"/>
      <c r="K1440" s="305"/>
      <c r="L1440" s="50"/>
      <c r="M1440" s="63"/>
    </row>
    <row r="1441" spans="1:13">
      <c r="A1441" s="44">
        <f t="shared" ca="1" si="92"/>
        <v>0</v>
      </c>
      <c r="B1441" s="44" t="b" cm="1">
        <f t="array" ref="B1441">AND(分科號=E1441,D1441&gt;=分起日,D1441&lt;=分訖日,IF(分專案="全部",TRUE,J1441=分專案))</f>
        <v>0</v>
      </c>
      <c r="C1441" s="45">
        <f t="shared" si="90"/>
        <v>0</v>
      </c>
      <c r="D1441" s="44">
        <f t="shared" si="91"/>
        <v>0</v>
      </c>
      <c r="E1441" s="217">
        <f t="shared" si="93"/>
        <v>0</v>
      </c>
      <c r="F1441" s="284"/>
      <c r="G1441" s="289"/>
      <c r="H1441" s="304"/>
      <c r="I1441" s="290"/>
      <c r="J1441" s="304"/>
      <c r="K1441" s="305"/>
      <c r="L1441" s="50"/>
      <c r="M1441" s="63"/>
    </row>
    <row r="1442" spans="1:13">
      <c r="A1442" s="44">
        <f t="shared" ca="1" si="92"/>
        <v>0</v>
      </c>
      <c r="B1442" s="44" t="b" cm="1">
        <f t="array" ref="B1442">AND(分科號=E1442,D1442&gt;=分起日,D1442&lt;=分訖日,IF(分專案="全部",TRUE,J1442=分專案))</f>
        <v>0</v>
      </c>
      <c r="C1442" s="45">
        <f t="shared" si="90"/>
        <v>0</v>
      </c>
      <c r="D1442" s="44">
        <f t="shared" si="91"/>
        <v>0</v>
      </c>
      <c r="E1442" s="217">
        <f t="shared" si="93"/>
        <v>0</v>
      </c>
      <c r="F1442" s="284"/>
      <c r="G1442" s="289"/>
      <c r="H1442" s="304"/>
      <c r="I1442" s="290"/>
      <c r="J1442" s="304"/>
      <c r="K1442" s="305"/>
      <c r="L1442" s="50"/>
      <c r="M1442" s="63"/>
    </row>
    <row r="1443" spans="1:13">
      <c r="A1443" s="44">
        <f t="shared" ca="1" si="92"/>
        <v>0</v>
      </c>
      <c r="B1443" s="44" t="b" cm="1">
        <f t="array" ref="B1443">AND(分科號=E1443,D1443&gt;=分起日,D1443&lt;=分訖日,IF(分專案="全部",TRUE,J1443=分專案))</f>
        <v>0</v>
      </c>
      <c r="C1443" s="45">
        <f t="shared" si="90"/>
        <v>0</v>
      </c>
      <c r="D1443" s="44">
        <f t="shared" si="91"/>
        <v>0</v>
      </c>
      <c r="E1443" s="217">
        <f t="shared" si="93"/>
        <v>0</v>
      </c>
      <c r="F1443" s="284"/>
      <c r="G1443" s="289"/>
      <c r="H1443" s="304"/>
      <c r="I1443" s="290"/>
      <c r="J1443" s="304"/>
      <c r="K1443" s="305"/>
      <c r="L1443" s="50"/>
      <c r="M1443" s="63"/>
    </row>
    <row r="1444" spans="1:13">
      <c r="A1444" s="44">
        <f t="shared" ca="1" si="92"/>
        <v>0</v>
      </c>
      <c r="B1444" s="44" t="b" cm="1">
        <f t="array" ref="B1444">AND(分科號=E1444,D1444&gt;=分起日,D1444&lt;=分訖日,IF(分專案="全部",TRUE,J1444=分專案))</f>
        <v>0</v>
      </c>
      <c r="C1444" s="45">
        <f t="shared" si="90"/>
        <v>0</v>
      </c>
      <c r="D1444" s="44">
        <f t="shared" si="91"/>
        <v>0</v>
      </c>
      <c r="E1444" s="217">
        <f t="shared" si="93"/>
        <v>0</v>
      </c>
      <c r="F1444" s="284"/>
      <c r="G1444" s="289"/>
      <c r="H1444" s="304"/>
      <c r="I1444" s="290"/>
      <c r="J1444" s="304"/>
      <c r="K1444" s="305"/>
      <c r="L1444" s="50"/>
      <c r="M1444" s="63"/>
    </row>
    <row r="1445" spans="1:13">
      <c r="A1445" s="44">
        <f t="shared" ca="1" si="92"/>
        <v>0</v>
      </c>
      <c r="B1445" s="44" t="b" cm="1">
        <f t="array" ref="B1445">AND(分科號=E1445,D1445&gt;=分起日,D1445&lt;=分訖日,IF(分專案="全部",TRUE,J1445=分專案))</f>
        <v>0</v>
      </c>
      <c r="C1445" s="45">
        <f t="shared" si="90"/>
        <v>0</v>
      </c>
      <c r="D1445" s="44">
        <f t="shared" si="91"/>
        <v>0</v>
      </c>
      <c r="E1445" s="217">
        <f t="shared" si="93"/>
        <v>0</v>
      </c>
      <c r="F1445" s="284"/>
      <c r="G1445" s="289"/>
      <c r="H1445" s="304"/>
      <c r="I1445" s="290"/>
      <c r="J1445" s="304"/>
      <c r="K1445" s="305"/>
      <c r="L1445" s="50"/>
      <c r="M1445" s="63"/>
    </row>
    <row r="1446" spans="1:13">
      <c r="A1446" s="44">
        <f t="shared" ca="1" si="92"/>
        <v>0</v>
      </c>
      <c r="B1446" s="44" t="b" cm="1">
        <f t="array" ref="B1446">AND(分科號=E1446,D1446&gt;=分起日,D1446&lt;=分訖日,IF(分專案="全部",TRUE,J1446=分專案))</f>
        <v>0</v>
      </c>
      <c r="C1446" s="45">
        <f t="shared" si="90"/>
        <v>0</v>
      </c>
      <c r="D1446" s="44">
        <f t="shared" si="91"/>
        <v>0</v>
      </c>
      <c r="E1446" s="217">
        <f t="shared" si="93"/>
        <v>0</v>
      </c>
      <c r="F1446" s="284"/>
      <c r="G1446" s="289"/>
      <c r="H1446" s="304"/>
      <c r="I1446" s="290"/>
      <c r="J1446" s="304"/>
      <c r="K1446" s="305"/>
      <c r="L1446" s="50"/>
      <c r="M1446" s="63"/>
    </row>
    <row r="1447" spans="1:13">
      <c r="A1447" s="44">
        <f t="shared" ca="1" si="92"/>
        <v>0</v>
      </c>
      <c r="B1447" s="44" t="b" cm="1">
        <f t="array" ref="B1447">AND(分科號=E1447,D1447&gt;=分起日,D1447&lt;=分訖日,IF(分專案="全部",TRUE,J1447=分專案))</f>
        <v>0</v>
      </c>
      <c r="C1447" s="45">
        <f t="shared" si="90"/>
        <v>0</v>
      </c>
      <c r="D1447" s="44">
        <f t="shared" si="91"/>
        <v>0</v>
      </c>
      <c r="E1447" s="217">
        <f t="shared" si="93"/>
        <v>0</v>
      </c>
      <c r="F1447" s="284"/>
      <c r="G1447" s="289"/>
      <c r="H1447" s="304"/>
      <c r="I1447" s="290"/>
      <c r="J1447" s="304"/>
      <c r="K1447" s="305"/>
      <c r="L1447" s="50"/>
      <c r="M1447" s="63"/>
    </row>
    <row r="1448" spans="1:13">
      <c r="A1448" s="44">
        <f t="shared" ca="1" si="92"/>
        <v>0</v>
      </c>
      <c r="B1448" s="44" t="b" cm="1">
        <f t="array" ref="B1448">AND(分科號=E1448,D1448&gt;=分起日,D1448&lt;=分訖日,IF(分專案="全部",TRUE,J1448=分專案))</f>
        <v>0</v>
      </c>
      <c r="C1448" s="45">
        <f t="shared" si="90"/>
        <v>0</v>
      </c>
      <c r="D1448" s="44">
        <f t="shared" si="91"/>
        <v>0</v>
      </c>
      <c r="E1448" s="217">
        <f t="shared" si="93"/>
        <v>0</v>
      </c>
      <c r="F1448" s="284"/>
      <c r="G1448" s="289"/>
      <c r="H1448" s="304"/>
      <c r="I1448" s="290"/>
      <c r="J1448" s="304"/>
      <c r="K1448" s="305"/>
      <c r="L1448" s="50"/>
      <c r="M1448" s="63"/>
    </row>
    <row r="1449" spans="1:13">
      <c r="A1449" s="44">
        <f t="shared" ca="1" si="92"/>
        <v>0</v>
      </c>
      <c r="B1449" s="44" t="b" cm="1">
        <f t="array" ref="B1449">AND(分科號=E1449,D1449&gt;=分起日,D1449&lt;=分訖日,IF(分專案="全部",TRUE,J1449=分專案))</f>
        <v>0</v>
      </c>
      <c r="C1449" s="45">
        <f t="shared" si="90"/>
        <v>0</v>
      </c>
      <c r="D1449" s="44">
        <f t="shared" si="91"/>
        <v>0</v>
      </c>
      <c r="E1449" s="217">
        <f t="shared" si="93"/>
        <v>0</v>
      </c>
      <c r="F1449" s="284"/>
      <c r="G1449" s="289"/>
      <c r="H1449" s="304"/>
      <c r="I1449" s="290"/>
      <c r="J1449" s="304"/>
      <c r="K1449" s="305"/>
      <c r="L1449" s="50"/>
      <c r="M1449" s="63"/>
    </row>
    <row r="1450" spans="1:13">
      <c r="A1450" s="44">
        <f t="shared" ca="1" si="92"/>
        <v>0</v>
      </c>
      <c r="B1450" s="44" t="b" cm="1">
        <f t="array" ref="B1450">AND(分科號=E1450,D1450&gt;=分起日,D1450&lt;=分訖日,IF(分專案="全部",TRUE,J1450=分專案))</f>
        <v>0</v>
      </c>
      <c r="C1450" s="45">
        <f t="shared" si="90"/>
        <v>0</v>
      </c>
      <c r="D1450" s="44">
        <f t="shared" si="91"/>
        <v>0</v>
      </c>
      <c r="E1450" s="217">
        <f t="shared" si="93"/>
        <v>0</v>
      </c>
      <c r="F1450" s="284"/>
      <c r="G1450" s="289"/>
      <c r="H1450" s="304"/>
      <c r="I1450" s="290"/>
      <c r="J1450" s="304"/>
      <c r="K1450" s="305"/>
      <c r="L1450" s="50"/>
      <c r="M1450" s="63"/>
    </row>
    <row r="1451" spans="1:13">
      <c r="A1451" s="44">
        <f t="shared" ca="1" si="92"/>
        <v>0</v>
      </c>
      <c r="B1451" s="44" t="b" cm="1">
        <f t="array" ref="B1451">AND(分科號=E1451,D1451&gt;=分起日,D1451&lt;=分訖日,IF(分專案="全部",TRUE,J1451=分專案))</f>
        <v>0</v>
      </c>
      <c r="C1451" s="45">
        <f t="shared" si="90"/>
        <v>0</v>
      </c>
      <c r="D1451" s="44">
        <f t="shared" si="91"/>
        <v>0</v>
      </c>
      <c r="E1451" s="217">
        <f t="shared" si="93"/>
        <v>0</v>
      </c>
      <c r="F1451" s="284"/>
      <c r="G1451" s="289"/>
      <c r="H1451" s="304"/>
      <c r="I1451" s="290"/>
      <c r="J1451" s="304"/>
      <c r="K1451" s="305"/>
      <c r="L1451" s="50"/>
      <c r="M1451" s="63"/>
    </row>
    <row r="1452" spans="1:13">
      <c r="A1452" s="44">
        <f t="shared" ca="1" si="92"/>
        <v>0</v>
      </c>
      <c r="B1452" s="44" t="b" cm="1">
        <f t="array" ref="B1452">AND(分科號=E1452,D1452&gt;=分起日,D1452&lt;=分訖日,IF(分專案="全部",TRUE,J1452=分專案))</f>
        <v>0</v>
      </c>
      <c r="C1452" s="45">
        <f t="shared" si="90"/>
        <v>0</v>
      </c>
      <c r="D1452" s="44">
        <f t="shared" si="91"/>
        <v>0</v>
      </c>
      <c r="E1452" s="217">
        <f t="shared" si="93"/>
        <v>0</v>
      </c>
      <c r="F1452" s="284"/>
      <c r="G1452" s="289"/>
      <c r="H1452" s="304"/>
      <c r="I1452" s="290"/>
      <c r="J1452" s="304"/>
      <c r="K1452" s="305"/>
      <c r="L1452" s="50"/>
      <c r="M1452" s="63"/>
    </row>
    <row r="1453" spans="1:13">
      <c r="A1453" s="44">
        <f t="shared" ca="1" si="92"/>
        <v>0</v>
      </c>
      <c r="B1453" s="44" t="b" cm="1">
        <f t="array" ref="B1453">AND(分科號=E1453,D1453&gt;=分起日,D1453&lt;=分訖日,IF(分專案="全部",TRUE,J1453=分專案))</f>
        <v>0</v>
      </c>
      <c r="C1453" s="45">
        <f t="shared" si="90"/>
        <v>0</v>
      </c>
      <c r="D1453" s="44">
        <f t="shared" si="91"/>
        <v>0</v>
      </c>
      <c r="E1453" s="217">
        <f t="shared" si="93"/>
        <v>0</v>
      </c>
      <c r="F1453" s="284"/>
      <c r="G1453" s="289"/>
      <c r="H1453" s="304"/>
      <c r="I1453" s="290"/>
      <c r="J1453" s="304"/>
      <c r="K1453" s="305"/>
      <c r="L1453" s="50"/>
      <c r="M1453" s="63"/>
    </row>
    <row r="1454" spans="1:13">
      <c r="A1454" s="44">
        <f t="shared" ca="1" si="92"/>
        <v>0</v>
      </c>
      <c r="B1454" s="44" t="b" cm="1">
        <f t="array" ref="B1454">AND(分科號=E1454,D1454&gt;=分起日,D1454&lt;=分訖日,IF(分專案="全部",TRUE,J1454=分專案))</f>
        <v>0</v>
      </c>
      <c r="C1454" s="45">
        <f t="shared" si="90"/>
        <v>0</v>
      </c>
      <c r="D1454" s="44">
        <f t="shared" si="91"/>
        <v>0</v>
      </c>
      <c r="E1454" s="217">
        <f t="shared" si="93"/>
        <v>0</v>
      </c>
      <c r="F1454" s="284"/>
      <c r="G1454" s="289"/>
      <c r="H1454" s="304"/>
      <c r="I1454" s="290"/>
      <c r="J1454" s="304"/>
      <c r="K1454" s="305"/>
      <c r="L1454" s="50"/>
      <c r="M1454" s="63"/>
    </row>
    <row r="1455" spans="1:13">
      <c r="A1455" s="44">
        <f t="shared" ca="1" si="92"/>
        <v>0</v>
      </c>
      <c r="B1455" s="44" t="b" cm="1">
        <f t="array" ref="B1455">AND(分科號=E1455,D1455&gt;=分起日,D1455&lt;=分訖日,IF(分專案="全部",TRUE,J1455=分專案))</f>
        <v>0</v>
      </c>
      <c r="C1455" s="45">
        <f t="shared" si="90"/>
        <v>0</v>
      </c>
      <c r="D1455" s="44">
        <f t="shared" si="91"/>
        <v>0</v>
      </c>
      <c r="E1455" s="217">
        <f t="shared" si="93"/>
        <v>0</v>
      </c>
      <c r="F1455" s="284"/>
      <c r="G1455" s="289"/>
      <c r="H1455" s="304"/>
      <c r="I1455" s="290"/>
      <c r="J1455" s="304"/>
      <c r="K1455" s="305"/>
      <c r="L1455" s="50"/>
      <c r="M1455" s="63"/>
    </row>
    <row r="1456" spans="1:13">
      <c r="A1456" s="44">
        <f t="shared" ca="1" si="92"/>
        <v>0</v>
      </c>
      <c r="B1456" s="44" t="b" cm="1">
        <f t="array" ref="B1456">AND(分科號=E1456,D1456&gt;=分起日,D1456&lt;=分訖日,IF(分專案="全部",TRUE,J1456=分專案))</f>
        <v>0</v>
      </c>
      <c r="C1456" s="45">
        <f t="shared" si="90"/>
        <v>0</v>
      </c>
      <c r="D1456" s="44">
        <f t="shared" si="91"/>
        <v>0</v>
      </c>
      <c r="E1456" s="217">
        <f t="shared" si="93"/>
        <v>0</v>
      </c>
      <c r="F1456" s="284"/>
      <c r="G1456" s="289"/>
      <c r="H1456" s="304"/>
      <c r="I1456" s="290"/>
      <c r="J1456" s="304"/>
      <c r="K1456" s="305"/>
      <c r="L1456" s="50"/>
      <c r="M1456" s="63"/>
    </row>
    <row r="1457" spans="1:13">
      <c r="A1457" s="44">
        <f t="shared" ca="1" si="92"/>
        <v>0</v>
      </c>
      <c r="B1457" s="44" t="b" cm="1">
        <f t="array" ref="B1457">AND(分科號=E1457,D1457&gt;=分起日,D1457&lt;=分訖日,IF(分專案="全部",TRUE,J1457=分專案))</f>
        <v>0</v>
      </c>
      <c r="C1457" s="45">
        <f t="shared" si="90"/>
        <v>0</v>
      </c>
      <c r="D1457" s="44">
        <f t="shared" si="91"/>
        <v>0</v>
      </c>
      <c r="E1457" s="217">
        <f t="shared" si="93"/>
        <v>0</v>
      </c>
      <c r="F1457" s="284"/>
      <c r="G1457" s="289"/>
      <c r="H1457" s="304"/>
      <c r="I1457" s="290"/>
      <c r="J1457" s="304"/>
      <c r="K1457" s="305"/>
      <c r="L1457" s="50"/>
      <c r="M1457" s="63"/>
    </row>
    <row r="1458" spans="1:13">
      <c r="A1458" s="44">
        <f t="shared" ca="1" si="92"/>
        <v>0</v>
      </c>
      <c r="B1458" s="44" t="b" cm="1">
        <f t="array" ref="B1458">AND(分科號=E1458,D1458&gt;=分起日,D1458&lt;=分訖日,IF(分專案="全部",TRUE,J1458=分專案))</f>
        <v>0</v>
      </c>
      <c r="C1458" s="45">
        <f t="shared" si="90"/>
        <v>0</v>
      </c>
      <c r="D1458" s="44">
        <f t="shared" si="91"/>
        <v>0</v>
      </c>
      <c r="E1458" s="217">
        <f t="shared" si="93"/>
        <v>0</v>
      </c>
      <c r="F1458" s="284"/>
      <c r="G1458" s="289"/>
      <c r="H1458" s="304"/>
      <c r="I1458" s="290"/>
      <c r="J1458" s="304"/>
      <c r="K1458" s="305"/>
      <c r="L1458" s="50"/>
      <c r="M1458" s="63"/>
    </row>
    <row r="1459" spans="1:13">
      <c r="A1459" s="44">
        <f t="shared" ca="1" si="92"/>
        <v>0</v>
      </c>
      <c r="B1459" s="44" t="b" cm="1">
        <f t="array" ref="B1459">AND(分科號=E1459,D1459&gt;=分起日,D1459&lt;=分訖日,IF(分專案="全部",TRUE,J1459=分專案))</f>
        <v>0</v>
      </c>
      <c r="C1459" s="45">
        <f t="shared" si="90"/>
        <v>0</v>
      </c>
      <c r="D1459" s="44">
        <f t="shared" si="91"/>
        <v>0</v>
      </c>
      <c r="E1459" s="217">
        <f t="shared" si="93"/>
        <v>0</v>
      </c>
      <c r="F1459" s="284"/>
      <c r="G1459" s="289"/>
      <c r="H1459" s="304"/>
      <c r="I1459" s="290"/>
      <c r="J1459" s="304"/>
      <c r="K1459" s="305"/>
      <c r="L1459" s="50"/>
      <c r="M1459" s="63"/>
    </row>
    <row r="1460" spans="1:13">
      <c r="A1460" s="44">
        <f t="shared" ca="1" si="92"/>
        <v>0</v>
      </c>
      <c r="B1460" s="44" t="b" cm="1">
        <f t="array" ref="B1460">AND(分科號=E1460,D1460&gt;=分起日,D1460&lt;=分訖日,IF(分專案="全部",TRUE,J1460=分專案))</f>
        <v>0</v>
      </c>
      <c r="C1460" s="45">
        <f t="shared" si="90"/>
        <v>0</v>
      </c>
      <c r="D1460" s="44">
        <f t="shared" si="91"/>
        <v>0</v>
      </c>
      <c r="E1460" s="217">
        <f t="shared" si="93"/>
        <v>0</v>
      </c>
      <c r="F1460" s="284"/>
      <c r="G1460" s="289"/>
      <c r="H1460" s="304"/>
      <c r="I1460" s="290"/>
      <c r="J1460" s="304"/>
      <c r="K1460" s="305"/>
      <c r="L1460" s="50"/>
      <c r="M1460" s="63"/>
    </row>
    <row r="1461" spans="1:13">
      <c r="A1461" s="44">
        <f t="shared" ca="1" si="92"/>
        <v>0</v>
      </c>
      <c r="B1461" s="44" t="b" cm="1">
        <f t="array" ref="B1461">AND(分科號=E1461,D1461&gt;=分起日,D1461&lt;=分訖日,IF(分專案="全部",TRUE,J1461=分專案))</f>
        <v>0</v>
      </c>
      <c r="C1461" s="45">
        <f t="shared" si="90"/>
        <v>0</v>
      </c>
      <c r="D1461" s="44">
        <f t="shared" si="91"/>
        <v>0</v>
      </c>
      <c r="E1461" s="217">
        <f t="shared" si="93"/>
        <v>0</v>
      </c>
      <c r="F1461" s="284"/>
      <c r="G1461" s="289"/>
      <c r="H1461" s="304"/>
      <c r="I1461" s="290"/>
      <c r="J1461" s="304"/>
      <c r="K1461" s="305"/>
      <c r="L1461" s="50"/>
      <c r="M1461" s="63"/>
    </row>
    <row r="1462" spans="1:13">
      <c r="A1462" s="44">
        <f t="shared" ca="1" si="92"/>
        <v>0</v>
      </c>
      <c r="B1462" s="44" t="b" cm="1">
        <f t="array" ref="B1462">AND(分科號=E1462,D1462&gt;=分起日,D1462&lt;=分訖日,IF(分專案="全部",TRUE,J1462=分專案))</f>
        <v>0</v>
      </c>
      <c r="C1462" s="45">
        <f t="shared" si="90"/>
        <v>0</v>
      </c>
      <c r="D1462" s="44">
        <f t="shared" si="91"/>
        <v>0</v>
      </c>
      <c r="E1462" s="217">
        <f t="shared" si="93"/>
        <v>0</v>
      </c>
      <c r="F1462" s="284"/>
      <c r="G1462" s="289"/>
      <c r="H1462" s="304"/>
      <c r="I1462" s="290"/>
      <c r="J1462" s="304"/>
      <c r="K1462" s="305"/>
      <c r="L1462" s="50"/>
      <c r="M1462" s="63"/>
    </row>
    <row r="1463" spans="1:13">
      <c r="A1463" s="44">
        <f t="shared" ca="1" si="92"/>
        <v>0</v>
      </c>
      <c r="B1463" s="44" t="b" cm="1">
        <f t="array" ref="B1463">AND(分科號=E1463,D1463&gt;=分起日,D1463&lt;=分訖日,IF(分專案="全部",TRUE,J1463=分專案))</f>
        <v>0</v>
      </c>
      <c r="C1463" s="45">
        <f t="shared" si="90"/>
        <v>0</v>
      </c>
      <c r="D1463" s="44">
        <f t="shared" si="91"/>
        <v>0</v>
      </c>
      <c r="E1463" s="217">
        <f t="shared" si="93"/>
        <v>0</v>
      </c>
      <c r="F1463" s="284"/>
      <c r="G1463" s="289"/>
      <c r="H1463" s="304"/>
      <c r="I1463" s="290"/>
      <c r="J1463" s="304"/>
      <c r="K1463" s="305"/>
      <c r="L1463" s="50"/>
      <c r="M1463" s="63"/>
    </row>
    <row r="1464" spans="1:13">
      <c r="A1464" s="44">
        <f t="shared" ca="1" si="92"/>
        <v>0</v>
      </c>
      <c r="B1464" s="44" t="b" cm="1">
        <f t="array" ref="B1464">AND(分科號=E1464,D1464&gt;=分起日,D1464&lt;=分訖日,IF(分專案="全部",TRUE,J1464=分專案))</f>
        <v>0</v>
      </c>
      <c r="C1464" s="45">
        <f t="shared" si="90"/>
        <v>0</v>
      </c>
      <c r="D1464" s="44">
        <f t="shared" si="91"/>
        <v>0</v>
      </c>
      <c r="E1464" s="217">
        <f t="shared" si="93"/>
        <v>0</v>
      </c>
      <c r="F1464" s="284"/>
      <c r="G1464" s="289"/>
      <c r="H1464" s="304"/>
      <c r="I1464" s="290"/>
      <c r="J1464" s="304"/>
      <c r="K1464" s="305"/>
      <c r="L1464" s="50"/>
      <c r="M1464" s="63"/>
    </row>
    <row r="1465" spans="1:13">
      <c r="A1465" s="44">
        <f t="shared" ca="1" si="92"/>
        <v>0</v>
      </c>
      <c r="B1465" s="44" t="b" cm="1">
        <f t="array" ref="B1465">AND(分科號=E1465,D1465&gt;=分起日,D1465&lt;=分訖日,IF(分專案="全部",TRUE,J1465=分專案))</f>
        <v>0</v>
      </c>
      <c r="C1465" s="45">
        <f t="shared" si="90"/>
        <v>0</v>
      </c>
      <c r="D1465" s="44">
        <f t="shared" si="91"/>
        <v>0</v>
      </c>
      <c r="E1465" s="217">
        <f t="shared" si="93"/>
        <v>0</v>
      </c>
      <c r="F1465" s="284"/>
      <c r="G1465" s="289"/>
      <c r="H1465" s="304"/>
      <c r="I1465" s="290"/>
      <c r="J1465" s="304"/>
      <c r="K1465" s="305"/>
      <c r="L1465" s="50"/>
      <c r="M1465" s="63"/>
    </row>
    <row r="1466" spans="1:13">
      <c r="A1466" s="44">
        <f t="shared" ca="1" si="92"/>
        <v>0</v>
      </c>
      <c r="B1466" s="44" t="b" cm="1">
        <f t="array" ref="B1466">AND(分科號=E1466,D1466&gt;=分起日,D1466&lt;=分訖日,IF(分專案="全部",TRUE,J1466=分專案))</f>
        <v>0</v>
      </c>
      <c r="C1466" s="45">
        <f t="shared" si="90"/>
        <v>0</v>
      </c>
      <c r="D1466" s="44">
        <f t="shared" si="91"/>
        <v>0</v>
      </c>
      <c r="E1466" s="217">
        <f t="shared" si="93"/>
        <v>0</v>
      </c>
      <c r="F1466" s="284"/>
      <c r="G1466" s="289"/>
      <c r="H1466" s="304"/>
      <c r="I1466" s="290"/>
      <c r="J1466" s="304"/>
      <c r="K1466" s="305"/>
      <c r="L1466" s="50"/>
      <c r="M1466" s="63"/>
    </row>
    <row r="1467" spans="1:13">
      <c r="A1467" s="44">
        <f t="shared" ca="1" si="92"/>
        <v>0</v>
      </c>
      <c r="B1467" s="44" t="b" cm="1">
        <f t="array" ref="B1467">AND(分科號=E1467,D1467&gt;=分起日,D1467&lt;=分訖日,IF(分專案="全部",TRUE,J1467=分專案))</f>
        <v>0</v>
      </c>
      <c r="C1467" s="45">
        <f t="shared" si="90"/>
        <v>0</v>
      </c>
      <c r="D1467" s="44">
        <f t="shared" si="91"/>
        <v>0</v>
      </c>
      <c r="E1467" s="217">
        <f t="shared" si="93"/>
        <v>0</v>
      </c>
      <c r="F1467" s="284"/>
      <c r="G1467" s="289"/>
      <c r="H1467" s="304"/>
      <c r="I1467" s="290"/>
      <c r="J1467" s="304"/>
      <c r="K1467" s="305"/>
      <c r="L1467" s="50"/>
      <c r="M1467" s="63"/>
    </row>
    <row r="1468" spans="1:13">
      <c r="A1468" s="44">
        <f t="shared" ca="1" si="92"/>
        <v>0</v>
      </c>
      <c r="B1468" s="44" t="b" cm="1">
        <f t="array" ref="B1468">AND(分科號=E1468,D1468&gt;=分起日,D1468&lt;=分訖日,IF(分專案="全部",TRUE,J1468=分專案))</f>
        <v>0</v>
      </c>
      <c r="C1468" s="45">
        <f t="shared" si="90"/>
        <v>0</v>
      </c>
      <c r="D1468" s="44">
        <f t="shared" si="91"/>
        <v>0</v>
      </c>
      <c r="E1468" s="217">
        <f t="shared" si="93"/>
        <v>0</v>
      </c>
      <c r="F1468" s="284"/>
      <c r="G1468" s="289"/>
      <c r="H1468" s="304"/>
      <c r="I1468" s="290"/>
      <c r="J1468" s="304"/>
      <c r="K1468" s="305"/>
      <c r="L1468" s="50"/>
      <c r="M1468" s="63"/>
    </row>
    <row r="1469" spans="1:13">
      <c r="A1469" s="44">
        <f t="shared" ca="1" si="92"/>
        <v>0</v>
      </c>
      <c r="B1469" s="44" t="b" cm="1">
        <f t="array" ref="B1469">AND(分科號=E1469,D1469&gt;=分起日,D1469&lt;=分訖日,IF(分專案="全部",TRUE,J1469=分專案))</f>
        <v>0</v>
      </c>
      <c r="C1469" s="45">
        <f t="shared" si="90"/>
        <v>0</v>
      </c>
      <c r="D1469" s="44">
        <f t="shared" si="91"/>
        <v>0</v>
      </c>
      <c r="E1469" s="217">
        <f t="shared" si="93"/>
        <v>0</v>
      </c>
      <c r="F1469" s="284"/>
      <c r="G1469" s="289"/>
      <c r="H1469" s="304"/>
      <c r="I1469" s="290"/>
      <c r="J1469" s="304"/>
      <c r="K1469" s="305"/>
      <c r="L1469" s="50"/>
      <c r="M1469" s="63"/>
    </row>
    <row r="1470" spans="1:13">
      <c r="A1470" s="44">
        <f t="shared" ca="1" si="92"/>
        <v>0</v>
      </c>
      <c r="B1470" s="44" t="b" cm="1">
        <f t="array" ref="B1470">AND(分科號=E1470,D1470&gt;=分起日,D1470&lt;=分訖日,IF(分專案="全部",TRUE,J1470=分專案))</f>
        <v>0</v>
      </c>
      <c r="C1470" s="45">
        <f t="shared" si="90"/>
        <v>0</v>
      </c>
      <c r="D1470" s="44">
        <f t="shared" si="91"/>
        <v>0</v>
      </c>
      <c r="E1470" s="217">
        <f t="shared" si="93"/>
        <v>0</v>
      </c>
      <c r="F1470" s="284"/>
      <c r="G1470" s="289"/>
      <c r="H1470" s="304"/>
      <c r="I1470" s="290"/>
      <c r="J1470" s="304"/>
      <c r="K1470" s="305"/>
      <c r="L1470" s="50"/>
      <c r="M1470" s="63"/>
    </row>
    <row r="1471" spans="1:13">
      <c r="A1471" s="44">
        <f t="shared" ca="1" si="92"/>
        <v>0</v>
      </c>
      <c r="B1471" s="44" t="b" cm="1">
        <f t="array" ref="B1471">AND(分科號=E1471,D1471&gt;=分起日,D1471&lt;=分訖日,IF(分專案="全部",TRUE,J1471=分專案))</f>
        <v>0</v>
      </c>
      <c r="C1471" s="45">
        <f t="shared" si="90"/>
        <v>0</v>
      </c>
      <c r="D1471" s="44">
        <f t="shared" si="91"/>
        <v>0</v>
      </c>
      <c r="E1471" s="217">
        <f t="shared" si="93"/>
        <v>0</v>
      </c>
      <c r="F1471" s="284"/>
      <c r="G1471" s="289"/>
      <c r="H1471" s="304"/>
      <c r="I1471" s="290"/>
      <c r="J1471" s="304"/>
      <c r="K1471" s="305"/>
      <c r="L1471" s="50"/>
      <c r="M1471" s="63"/>
    </row>
    <row r="1472" spans="1:13">
      <c r="A1472" s="44">
        <f t="shared" ca="1" si="92"/>
        <v>0</v>
      </c>
      <c r="B1472" s="44" t="b" cm="1">
        <f t="array" ref="B1472">AND(分科號=E1472,D1472&gt;=分起日,D1472&lt;=分訖日,IF(分專案="全部",TRUE,J1472=分專案))</f>
        <v>0</v>
      </c>
      <c r="C1472" s="45">
        <f t="shared" si="90"/>
        <v>0</v>
      </c>
      <c r="D1472" s="44">
        <f t="shared" si="91"/>
        <v>0</v>
      </c>
      <c r="E1472" s="217">
        <f t="shared" si="93"/>
        <v>0</v>
      </c>
      <c r="F1472" s="284"/>
      <c r="G1472" s="289"/>
      <c r="H1472" s="304"/>
      <c r="I1472" s="290"/>
      <c r="J1472" s="304"/>
      <c r="K1472" s="305"/>
      <c r="L1472" s="50"/>
      <c r="M1472" s="63"/>
    </row>
    <row r="1473" spans="1:13">
      <c r="A1473" s="44">
        <f t="shared" ca="1" si="92"/>
        <v>0</v>
      </c>
      <c r="B1473" s="44" t="b" cm="1">
        <f t="array" ref="B1473">AND(分科號=E1473,D1473&gt;=分起日,D1473&lt;=分訖日,IF(分專案="全部",TRUE,J1473=分專案))</f>
        <v>0</v>
      </c>
      <c r="C1473" s="45">
        <f t="shared" si="90"/>
        <v>0</v>
      </c>
      <c r="D1473" s="44">
        <f t="shared" si="91"/>
        <v>0</v>
      </c>
      <c r="E1473" s="217">
        <f t="shared" si="93"/>
        <v>0</v>
      </c>
      <c r="F1473" s="284"/>
      <c r="G1473" s="289"/>
      <c r="H1473" s="304"/>
      <c r="I1473" s="290"/>
      <c r="J1473" s="304"/>
      <c r="K1473" s="305"/>
      <c r="L1473" s="50"/>
      <c r="M1473" s="63"/>
    </row>
    <row r="1474" spans="1:13">
      <c r="A1474" s="44">
        <f t="shared" ca="1" si="92"/>
        <v>0</v>
      </c>
      <c r="B1474" s="44" t="b" cm="1">
        <f t="array" ref="B1474">AND(分科號=E1474,D1474&gt;=分起日,D1474&lt;=分訖日,IF(分專案="全部",TRUE,J1474=分專案))</f>
        <v>0</v>
      </c>
      <c r="C1474" s="45">
        <f t="shared" si="90"/>
        <v>0</v>
      </c>
      <c r="D1474" s="44">
        <f t="shared" si="91"/>
        <v>0</v>
      </c>
      <c r="E1474" s="217">
        <f t="shared" si="93"/>
        <v>0</v>
      </c>
      <c r="F1474" s="284"/>
      <c r="G1474" s="289"/>
      <c r="H1474" s="304"/>
      <c r="I1474" s="290"/>
      <c r="J1474" s="304"/>
      <c r="K1474" s="305"/>
      <c r="L1474" s="50"/>
      <c r="M1474" s="63"/>
    </row>
    <row r="1475" spans="1:13">
      <c r="A1475" s="44">
        <f t="shared" ca="1" si="92"/>
        <v>0</v>
      </c>
      <c r="B1475" s="44" t="b" cm="1">
        <f t="array" ref="B1475">AND(分科號=E1475,D1475&gt;=分起日,D1475&lt;=分訖日,IF(分專案="全部",TRUE,J1475=分專案))</f>
        <v>0</v>
      </c>
      <c r="C1475" s="45">
        <f t="shared" si="90"/>
        <v>0</v>
      </c>
      <c r="D1475" s="44">
        <f t="shared" si="91"/>
        <v>0</v>
      </c>
      <c r="E1475" s="217">
        <f t="shared" si="93"/>
        <v>0</v>
      </c>
      <c r="F1475" s="284"/>
      <c r="G1475" s="289"/>
      <c r="H1475" s="304"/>
      <c r="I1475" s="290"/>
      <c r="J1475" s="304"/>
      <c r="K1475" s="305"/>
      <c r="L1475" s="50"/>
      <c r="M1475" s="63"/>
    </row>
    <row r="1476" spans="1:13">
      <c r="A1476" s="44">
        <f t="shared" ca="1" si="92"/>
        <v>0</v>
      </c>
      <c r="B1476" s="44" t="b" cm="1">
        <f t="array" ref="B1476">AND(分科號=E1476,D1476&gt;=分起日,D1476&lt;=分訖日,IF(分專案="全部",TRUE,J1476=分專案))</f>
        <v>0</v>
      </c>
      <c r="C1476" s="45">
        <f t="shared" si="90"/>
        <v>0</v>
      </c>
      <c r="D1476" s="44">
        <f t="shared" si="91"/>
        <v>0</v>
      </c>
      <c r="E1476" s="217">
        <f t="shared" si="93"/>
        <v>0</v>
      </c>
      <c r="F1476" s="284"/>
      <c r="G1476" s="289"/>
      <c r="H1476" s="304"/>
      <c r="I1476" s="290"/>
      <c r="J1476" s="304"/>
      <c r="K1476" s="305"/>
      <c r="L1476" s="50"/>
      <c r="M1476" s="63"/>
    </row>
    <row r="1477" spans="1:13">
      <c r="A1477" s="44">
        <f t="shared" ca="1" si="92"/>
        <v>0</v>
      </c>
      <c r="B1477" s="44" t="b" cm="1">
        <f t="array" ref="B1477">AND(分科號=E1477,D1477&gt;=分起日,D1477&lt;=分訖日,IF(分專案="全部",TRUE,J1477=分專案))</f>
        <v>0</v>
      </c>
      <c r="C1477" s="45">
        <f t="shared" si="90"/>
        <v>0</v>
      </c>
      <c r="D1477" s="44">
        <f t="shared" si="91"/>
        <v>0</v>
      </c>
      <c r="E1477" s="217">
        <f t="shared" si="93"/>
        <v>0</v>
      </c>
      <c r="F1477" s="284"/>
      <c r="G1477" s="289"/>
      <c r="H1477" s="304"/>
      <c r="I1477" s="290"/>
      <c r="J1477" s="304"/>
      <c r="K1477" s="305"/>
      <c r="L1477" s="50"/>
      <c r="M1477" s="63"/>
    </row>
    <row r="1478" spans="1:13">
      <c r="A1478" s="44">
        <f t="shared" ca="1" si="92"/>
        <v>0</v>
      </c>
      <c r="B1478" s="44" t="b" cm="1">
        <f t="array" ref="B1478">AND(分科號=E1478,D1478&gt;=分起日,D1478&lt;=分訖日,IF(分專案="全部",TRUE,J1478=分專案))</f>
        <v>0</v>
      </c>
      <c r="C1478" s="45">
        <f t="shared" si="90"/>
        <v>0</v>
      </c>
      <c r="D1478" s="44">
        <f t="shared" si="91"/>
        <v>0</v>
      </c>
      <c r="E1478" s="217">
        <f t="shared" si="93"/>
        <v>0</v>
      </c>
      <c r="F1478" s="284"/>
      <c r="G1478" s="289"/>
      <c r="H1478" s="304"/>
      <c r="I1478" s="290"/>
      <c r="J1478" s="304"/>
      <c r="K1478" s="305"/>
      <c r="L1478" s="50"/>
      <c r="M1478" s="63"/>
    </row>
    <row r="1479" spans="1:13">
      <c r="A1479" s="44">
        <f t="shared" ca="1" si="92"/>
        <v>0</v>
      </c>
      <c r="B1479" s="44" t="b" cm="1">
        <f t="array" ref="B1479">AND(分科號=E1479,D1479&gt;=分起日,D1479&lt;=分訖日,IF(分專案="全部",TRUE,J1479=分專案))</f>
        <v>0</v>
      </c>
      <c r="C1479" s="45">
        <f t="shared" ref="C1479:C1542" si="94">IF(F1479&lt;&gt;"",F1479,IF(E1479&lt;&gt;0,INDEX(C:C,ROW()-1),0))</f>
        <v>0</v>
      </c>
      <c r="D1479" s="44">
        <f t="shared" ref="D1479:D1542" si="95">IF(G1479&lt;&gt;"",G1479,IF(E1479&lt;&gt;0,INDEX(D:D,ROW()-1),0))</f>
        <v>0</v>
      </c>
      <c r="E1479" s="217">
        <f t="shared" si="93"/>
        <v>0</v>
      </c>
      <c r="F1479" s="284"/>
      <c r="G1479" s="289"/>
      <c r="H1479" s="304"/>
      <c r="I1479" s="290"/>
      <c r="J1479" s="304"/>
      <c r="K1479" s="305"/>
      <c r="L1479" s="50"/>
      <c r="M1479" s="63"/>
    </row>
    <row r="1480" spans="1:13">
      <c r="A1480" s="44">
        <f t="shared" ca="1" si="92"/>
        <v>0</v>
      </c>
      <c r="B1480" s="44" t="b" cm="1">
        <f t="array" ref="B1480">AND(分科號=E1480,D1480&gt;=分起日,D1480&lt;=分訖日,IF(分專案="全部",TRUE,J1480=分專案))</f>
        <v>0</v>
      </c>
      <c r="C1480" s="45">
        <f t="shared" si="94"/>
        <v>0</v>
      </c>
      <c r="D1480" s="44">
        <f t="shared" si="95"/>
        <v>0</v>
      </c>
      <c r="E1480" s="217">
        <f t="shared" si="93"/>
        <v>0</v>
      </c>
      <c r="F1480" s="284"/>
      <c r="G1480" s="289"/>
      <c r="H1480" s="304"/>
      <c r="I1480" s="290"/>
      <c r="J1480" s="304"/>
      <c r="K1480" s="305"/>
      <c r="L1480" s="50"/>
      <c r="M1480" s="63"/>
    </row>
    <row r="1481" spans="1:13">
      <c r="A1481" s="44">
        <f t="shared" ref="A1481:A1544" ca="1" si="96">IF(B1481,COUNTIF(OFFSET(B1481,ROW()*-1+6,,ROW()-5),TRUE),0)</f>
        <v>0</v>
      </c>
      <c r="B1481" s="44" t="b" cm="1">
        <f t="array" ref="B1481">AND(分科號=E1481,D1481&gt;=分起日,D1481&lt;=分訖日,IF(分專案="全部",TRUE,J1481=分專案))</f>
        <v>0</v>
      </c>
      <c r="C1481" s="45">
        <f t="shared" si="94"/>
        <v>0</v>
      </c>
      <c r="D1481" s="44">
        <f t="shared" si="95"/>
        <v>0</v>
      </c>
      <c r="E1481" s="217">
        <f t="shared" si="93"/>
        <v>0</v>
      </c>
      <c r="F1481" s="284"/>
      <c r="G1481" s="289"/>
      <c r="H1481" s="304"/>
      <c r="I1481" s="290"/>
      <c r="J1481" s="304"/>
      <c r="K1481" s="305"/>
      <c r="L1481" s="50"/>
      <c r="M1481" s="63"/>
    </row>
    <row r="1482" spans="1:13">
      <c r="A1482" s="44">
        <f t="shared" ca="1" si="96"/>
        <v>0</v>
      </c>
      <c r="B1482" s="44" t="b" cm="1">
        <f t="array" ref="B1482">AND(分科號=E1482,D1482&gt;=分起日,D1482&lt;=分訖日,IF(分專案="全部",TRUE,J1482=分專案))</f>
        <v>0</v>
      </c>
      <c r="C1482" s="45">
        <f t="shared" si="94"/>
        <v>0</v>
      </c>
      <c r="D1482" s="44">
        <f t="shared" si="95"/>
        <v>0</v>
      </c>
      <c r="E1482" s="217">
        <f t="shared" ref="E1482:E1545" si="97">IF(I1482&lt;&gt;"",VALUE(TRIM(LEFT(I1482,6))),0)</f>
        <v>0</v>
      </c>
      <c r="F1482" s="284"/>
      <c r="G1482" s="289"/>
      <c r="H1482" s="304"/>
      <c r="I1482" s="290"/>
      <c r="J1482" s="304"/>
      <c r="K1482" s="305"/>
      <c r="L1482" s="50"/>
      <c r="M1482" s="63"/>
    </row>
    <row r="1483" spans="1:13">
      <c r="A1483" s="44">
        <f t="shared" ca="1" si="96"/>
        <v>0</v>
      </c>
      <c r="B1483" s="44" t="b" cm="1">
        <f t="array" ref="B1483">AND(分科號=E1483,D1483&gt;=分起日,D1483&lt;=分訖日,IF(分專案="全部",TRUE,J1483=分專案))</f>
        <v>0</v>
      </c>
      <c r="C1483" s="45">
        <f t="shared" si="94"/>
        <v>0</v>
      </c>
      <c r="D1483" s="44">
        <f t="shared" si="95"/>
        <v>0</v>
      </c>
      <c r="E1483" s="217">
        <f t="shared" si="97"/>
        <v>0</v>
      </c>
      <c r="F1483" s="284"/>
      <c r="G1483" s="289"/>
      <c r="H1483" s="304"/>
      <c r="I1483" s="290"/>
      <c r="J1483" s="304"/>
      <c r="K1483" s="305"/>
      <c r="L1483" s="50"/>
      <c r="M1483" s="63"/>
    </row>
    <row r="1484" spans="1:13">
      <c r="A1484" s="44">
        <f t="shared" ca="1" si="96"/>
        <v>0</v>
      </c>
      <c r="B1484" s="44" t="b" cm="1">
        <f t="array" ref="B1484">AND(分科號=E1484,D1484&gt;=分起日,D1484&lt;=分訖日,IF(分專案="全部",TRUE,J1484=分專案))</f>
        <v>0</v>
      </c>
      <c r="C1484" s="45">
        <f t="shared" si="94"/>
        <v>0</v>
      </c>
      <c r="D1484" s="44">
        <f t="shared" si="95"/>
        <v>0</v>
      </c>
      <c r="E1484" s="217">
        <f t="shared" si="97"/>
        <v>0</v>
      </c>
      <c r="F1484" s="284"/>
      <c r="G1484" s="289"/>
      <c r="H1484" s="304"/>
      <c r="I1484" s="290"/>
      <c r="J1484" s="304"/>
      <c r="K1484" s="305"/>
      <c r="L1484" s="50"/>
      <c r="M1484" s="63"/>
    </row>
    <row r="1485" spans="1:13">
      <c r="A1485" s="44">
        <f t="shared" ca="1" si="96"/>
        <v>0</v>
      </c>
      <c r="B1485" s="44" t="b" cm="1">
        <f t="array" ref="B1485">AND(分科號=E1485,D1485&gt;=分起日,D1485&lt;=分訖日,IF(分專案="全部",TRUE,J1485=分專案))</f>
        <v>0</v>
      </c>
      <c r="C1485" s="45">
        <f t="shared" si="94"/>
        <v>0</v>
      </c>
      <c r="D1485" s="44">
        <f t="shared" si="95"/>
        <v>0</v>
      </c>
      <c r="E1485" s="217">
        <f t="shared" si="97"/>
        <v>0</v>
      </c>
      <c r="F1485" s="284"/>
      <c r="G1485" s="289"/>
      <c r="H1485" s="304"/>
      <c r="I1485" s="290"/>
      <c r="J1485" s="304"/>
      <c r="K1485" s="305"/>
      <c r="L1485" s="50"/>
      <c r="M1485" s="63"/>
    </row>
    <row r="1486" spans="1:13">
      <c r="A1486" s="44">
        <f t="shared" ca="1" si="96"/>
        <v>0</v>
      </c>
      <c r="B1486" s="44" t="b" cm="1">
        <f t="array" ref="B1486">AND(分科號=E1486,D1486&gt;=分起日,D1486&lt;=分訖日,IF(分專案="全部",TRUE,J1486=分專案))</f>
        <v>0</v>
      </c>
      <c r="C1486" s="45">
        <f t="shared" si="94"/>
        <v>0</v>
      </c>
      <c r="D1486" s="44">
        <f t="shared" si="95"/>
        <v>0</v>
      </c>
      <c r="E1486" s="217">
        <f t="shared" si="97"/>
        <v>0</v>
      </c>
      <c r="F1486" s="284"/>
      <c r="G1486" s="289"/>
      <c r="H1486" s="304"/>
      <c r="I1486" s="290"/>
      <c r="J1486" s="304"/>
      <c r="K1486" s="305"/>
      <c r="L1486" s="50"/>
      <c r="M1486" s="63"/>
    </row>
    <row r="1487" spans="1:13">
      <c r="A1487" s="44">
        <f t="shared" ca="1" si="96"/>
        <v>0</v>
      </c>
      <c r="B1487" s="44" t="b" cm="1">
        <f t="array" ref="B1487">AND(分科號=E1487,D1487&gt;=分起日,D1487&lt;=分訖日,IF(分專案="全部",TRUE,J1487=分專案))</f>
        <v>0</v>
      </c>
      <c r="C1487" s="45">
        <f t="shared" si="94"/>
        <v>0</v>
      </c>
      <c r="D1487" s="44">
        <f t="shared" si="95"/>
        <v>0</v>
      </c>
      <c r="E1487" s="217">
        <f t="shared" si="97"/>
        <v>0</v>
      </c>
      <c r="F1487" s="284"/>
      <c r="G1487" s="289"/>
      <c r="H1487" s="304"/>
      <c r="I1487" s="290"/>
      <c r="J1487" s="304"/>
      <c r="K1487" s="305"/>
      <c r="L1487" s="50"/>
      <c r="M1487" s="63"/>
    </row>
    <row r="1488" spans="1:13">
      <c r="A1488" s="44">
        <f t="shared" ca="1" si="96"/>
        <v>0</v>
      </c>
      <c r="B1488" s="44" t="b" cm="1">
        <f t="array" ref="B1488">AND(分科號=E1488,D1488&gt;=分起日,D1488&lt;=分訖日,IF(分專案="全部",TRUE,J1488=分專案))</f>
        <v>0</v>
      </c>
      <c r="C1488" s="45">
        <f t="shared" si="94"/>
        <v>0</v>
      </c>
      <c r="D1488" s="44">
        <f t="shared" si="95"/>
        <v>0</v>
      </c>
      <c r="E1488" s="217">
        <f t="shared" si="97"/>
        <v>0</v>
      </c>
      <c r="F1488" s="284"/>
      <c r="G1488" s="289"/>
      <c r="H1488" s="304"/>
      <c r="I1488" s="290"/>
      <c r="J1488" s="304"/>
      <c r="K1488" s="305"/>
      <c r="L1488" s="50"/>
      <c r="M1488" s="63"/>
    </row>
    <row r="1489" spans="1:13">
      <c r="A1489" s="44">
        <f t="shared" ca="1" si="96"/>
        <v>0</v>
      </c>
      <c r="B1489" s="44" t="b" cm="1">
        <f t="array" ref="B1489">AND(分科號=E1489,D1489&gt;=分起日,D1489&lt;=分訖日,IF(分專案="全部",TRUE,J1489=分專案))</f>
        <v>0</v>
      </c>
      <c r="C1489" s="45">
        <f t="shared" si="94"/>
        <v>0</v>
      </c>
      <c r="D1489" s="44">
        <f t="shared" si="95"/>
        <v>0</v>
      </c>
      <c r="E1489" s="217">
        <f t="shared" si="97"/>
        <v>0</v>
      </c>
      <c r="F1489" s="284"/>
      <c r="G1489" s="289"/>
      <c r="H1489" s="304"/>
      <c r="I1489" s="290"/>
      <c r="J1489" s="304"/>
      <c r="K1489" s="305"/>
      <c r="L1489" s="50"/>
      <c r="M1489" s="63"/>
    </row>
    <row r="1490" spans="1:13">
      <c r="A1490" s="44">
        <f t="shared" ca="1" si="96"/>
        <v>0</v>
      </c>
      <c r="B1490" s="44" t="b" cm="1">
        <f t="array" ref="B1490">AND(分科號=E1490,D1490&gt;=分起日,D1490&lt;=分訖日,IF(分專案="全部",TRUE,J1490=分專案))</f>
        <v>0</v>
      </c>
      <c r="C1490" s="45">
        <f t="shared" si="94"/>
        <v>0</v>
      </c>
      <c r="D1490" s="44">
        <f t="shared" si="95"/>
        <v>0</v>
      </c>
      <c r="E1490" s="217">
        <f t="shared" si="97"/>
        <v>0</v>
      </c>
      <c r="F1490" s="284"/>
      <c r="G1490" s="289"/>
      <c r="H1490" s="304"/>
      <c r="I1490" s="290"/>
      <c r="J1490" s="304"/>
      <c r="K1490" s="305"/>
      <c r="L1490" s="50"/>
      <c r="M1490" s="63"/>
    </row>
    <row r="1491" spans="1:13">
      <c r="A1491" s="44">
        <f t="shared" ca="1" si="96"/>
        <v>0</v>
      </c>
      <c r="B1491" s="44" t="b" cm="1">
        <f t="array" ref="B1491">AND(分科號=E1491,D1491&gt;=分起日,D1491&lt;=分訖日,IF(分專案="全部",TRUE,J1491=分專案))</f>
        <v>0</v>
      </c>
      <c r="C1491" s="45">
        <f t="shared" si="94"/>
        <v>0</v>
      </c>
      <c r="D1491" s="44">
        <f t="shared" si="95"/>
        <v>0</v>
      </c>
      <c r="E1491" s="217">
        <f t="shared" si="97"/>
        <v>0</v>
      </c>
      <c r="F1491" s="284"/>
      <c r="G1491" s="289"/>
      <c r="H1491" s="304"/>
      <c r="I1491" s="290"/>
      <c r="J1491" s="304"/>
      <c r="K1491" s="305"/>
      <c r="L1491" s="50"/>
      <c r="M1491" s="63"/>
    </row>
    <row r="1492" spans="1:13">
      <c r="A1492" s="44">
        <f t="shared" ca="1" si="96"/>
        <v>0</v>
      </c>
      <c r="B1492" s="44" t="b" cm="1">
        <f t="array" ref="B1492">AND(分科號=E1492,D1492&gt;=分起日,D1492&lt;=分訖日,IF(分專案="全部",TRUE,J1492=分專案))</f>
        <v>0</v>
      </c>
      <c r="C1492" s="45">
        <f t="shared" si="94"/>
        <v>0</v>
      </c>
      <c r="D1492" s="44">
        <f t="shared" si="95"/>
        <v>0</v>
      </c>
      <c r="E1492" s="217">
        <f t="shared" si="97"/>
        <v>0</v>
      </c>
      <c r="F1492" s="284"/>
      <c r="G1492" s="289"/>
      <c r="H1492" s="304"/>
      <c r="I1492" s="290"/>
      <c r="J1492" s="304"/>
      <c r="K1492" s="305"/>
      <c r="L1492" s="50"/>
      <c r="M1492" s="63"/>
    </row>
    <row r="1493" spans="1:13">
      <c r="A1493" s="44">
        <f t="shared" ca="1" si="96"/>
        <v>0</v>
      </c>
      <c r="B1493" s="44" t="b" cm="1">
        <f t="array" ref="B1493">AND(分科號=E1493,D1493&gt;=分起日,D1493&lt;=分訖日,IF(分專案="全部",TRUE,J1493=分專案))</f>
        <v>0</v>
      </c>
      <c r="C1493" s="45">
        <f t="shared" si="94"/>
        <v>0</v>
      </c>
      <c r="D1493" s="44">
        <f t="shared" si="95"/>
        <v>0</v>
      </c>
      <c r="E1493" s="217">
        <f t="shared" si="97"/>
        <v>0</v>
      </c>
      <c r="F1493" s="284"/>
      <c r="G1493" s="289"/>
      <c r="H1493" s="304"/>
      <c r="I1493" s="290"/>
      <c r="J1493" s="304"/>
      <c r="K1493" s="305"/>
      <c r="L1493" s="50"/>
      <c r="M1493" s="63"/>
    </row>
    <row r="1494" spans="1:13">
      <c r="A1494" s="44">
        <f t="shared" ca="1" si="96"/>
        <v>0</v>
      </c>
      <c r="B1494" s="44" t="b" cm="1">
        <f t="array" ref="B1494">AND(分科號=E1494,D1494&gt;=分起日,D1494&lt;=分訖日,IF(分專案="全部",TRUE,J1494=分專案))</f>
        <v>0</v>
      </c>
      <c r="C1494" s="45">
        <f t="shared" si="94"/>
        <v>0</v>
      </c>
      <c r="D1494" s="44">
        <f t="shared" si="95"/>
        <v>0</v>
      </c>
      <c r="E1494" s="217">
        <f t="shared" si="97"/>
        <v>0</v>
      </c>
      <c r="F1494" s="284"/>
      <c r="G1494" s="289"/>
      <c r="H1494" s="304"/>
      <c r="I1494" s="290"/>
      <c r="J1494" s="304"/>
      <c r="K1494" s="305"/>
      <c r="L1494" s="50"/>
      <c r="M1494" s="63"/>
    </row>
    <row r="1495" spans="1:13">
      <c r="A1495" s="44">
        <f t="shared" ca="1" si="96"/>
        <v>0</v>
      </c>
      <c r="B1495" s="44" t="b" cm="1">
        <f t="array" ref="B1495">AND(分科號=E1495,D1495&gt;=分起日,D1495&lt;=分訖日,IF(分專案="全部",TRUE,J1495=分專案))</f>
        <v>0</v>
      </c>
      <c r="C1495" s="45">
        <f t="shared" si="94"/>
        <v>0</v>
      </c>
      <c r="D1495" s="44">
        <f t="shared" si="95"/>
        <v>0</v>
      </c>
      <c r="E1495" s="217">
        <f t="shared" si="97"/>
        <v>0</v>
      </c>
      <c r="F1495" s="284"/>
      <c r="G1495" s="289"/>
      <c r="H1495" s="304"/>
      <c r="I1495" s="290"/>
      <c r="J1495" s="304"/>
      <c r="K1495" s="305"/>
      <c r="L1495" s="50"/>
      <c r="M1495" s="63"/>
    </row>
    <row r="1496" spans="1:13">
      <c r="A1496" s="44">
        <f t="shared" ca="1" si="96"/>
        <v>0</v>
      </c>
      <c r="B1496" s="44" t="b" cm="1">
        <f t="array" ref="B1496">AND(分科號=E1496,D1496&gt;=分起日,D1496&lt;=分訖日,IF(分專案="全部",TRUE,J1496=分專案))</f>
        <v>0</v>
      </c>
      <c r="C1496" s="45">
        <f t="shared" si="94"/>
        <v>0</v>
      </c>
      <c r="D1496" s="44">
        <f t="shared" si="95"/>
        <v>0</v>
      </c>
      <c r="E1496" s="217">
        <f t="shared" si="97"/>
        <v>0</v>
      </c>
      <c r="F1496" s="284"/>
      <c r="G1496" s="289"/>
      <c r="H1496" s="304"/>
      <c r="I1496" s="290"/>
      <c r="J1496" s="304"/>
      <c r="K1496" s="305"/>
      <c r="L1496" s="50"/>
      <c r="M1496" s="63"/>
    </row>
    <row r="1497" spans="1:13">
      <c r="A1497" s="44">
        <f t="shared" ca="1" si="96"/>
        <v>0</v>
      </c>
      <c r="B1497" s="44" t="b" cm="1">
        <f t="array" ref="B1497">AND(分科號=E1497,D1497&gt;=分起日,D1497&lt;=分訖日,IF(分專案="全部",TRUE,J1497=分專案))</f>
        <v>0</v>
      </c>
      <c r="C1497" s="45">
        <f t="shared" si="94"/>
        <v>0</v>
      </c>
      <c r="D1497" s="44">
        <f t="shared" si="95"/>
        <v>0</v>
      </c>
      <c r="E1497" s="217">
        <f t="shared" si="97"/>
        <v>0</v>
      </c>
      <c r="F1497" s="284"/>
      <c r="G1497" s="289"/>
      <c r="H1497" s="304"/>
      <c r="I1497" s="290"/>
      <c r="J1497" s="304"/>
      <c r="K1497" s="305"/>
      <c r="L1497" s="50"/>
      <c r="M1497" s="63"/>
    </row>
    <row r="1498" spans="1:13">
      <c r="A1498" s="44">
        <f t="shared" ca="1" si="96"/>
        <v>0</v>
      </c>
      <c r="B1498" s="44" t="b" cm="1">
        <f t="array" ref="B1498">AND(分科號=E1498,D1498&gt;=分起日,D1498&lt;=分訖日,IF(分專案="全部",TRUE,J1498=分專案))</f>
        <v>0</v>
      </c>
      <c r="C1498" s="45">
        <f t="shared" si="94"/>
        <v>0</v>
      </c>
      <c r="D1498" s="44">
        <f t="shared" si="95"/>
        <v>0</v>
      </c>
      <c r="E1498" s="217">
        <f t="shared" si="97"/>
        <v>0</v>
      </c>
      <c r="F1498" s="284"/>
      <c r="G1498" s="289"/>
      <c r="H1498" s="304"/>
      <c r="I1498" s="290"/>
      <c r="J1498" s="304"/>
      <c r="K1498" s="305"/>
      <c r="L1498" s="50"/>
      <c r="M1498" s="63"/>
    </row>
    <row r="1499" spans="1:13">
      <c r="A1499" s="44">
        <f t="shared" ca="1" si="96"/>
        <v>0</v>
      </c>
      <c r="B1499" s="44" t="b" cm="1">
        <f t="array" ref="B1499">AND(分科號=E1499,D1499&gt;=分起日,D1499&lt;=分訖日,IF(分專案="全部",TRUE,J1499=分專案))</f>
        <v>0</v>
      </c>
      <c r="C1499" s="45">
        <f t="shared" si="94"/>
        <v>0</v>
      </c>
      <c r="D1499" s="44">
        <f t="shared" si="95"/>
        <v>0</v>
      </c>
      <c r="E1499" s="217">
        <f t="shared" si="97"/>
        <v>0</v>
      </c>
      <c r="F1499" s="284"/>
      <c r="G1499" s="289"/>
      <c r="H1499" s="304"/>
      <c r="I1499" s="290"/>
      <c r="J1499" s="304"/>
      <c r="K1499" s="305"/>
      <c r="L1499" s="50"/>
      <c r="M1499" s="63"/>
    </row>
    <row r="1500" spans="1:13">
      <c r="A1500" s="44">
        <f t="shared" ca="1" si="96"/>
        <v>0</v>
      </c>
      <c r="B1500" s="44" t="b" cm="1">
        <f t="array" ref="B1500">AND(分科號=E1500,D1500&gt;=分起日,D1500&lt;=分訖日,IF(分專案="全部",TRUE,J1500=分專案))</f>
        <v>0</v>
      </c>
      <c r="C1500" s="45">
        <f t="shared" si="94"/>
        <v>0</v>
      </c>
      <c r="D1500" s="44">
        <f t="shared" si="95"/>
        <v>0</v>
      </c>
      <c r="E1500" s="217">
        <f t="shared" si="97"/>
        <v>0</v>
      </c>
      <c r="F1500" s="284"/>
      <c r="G1500" s="289"/>
      <c r="H1500" s="304"/>
      <c r="I1500" s="290"/>
      <c r="J1500" s="304"/>
      <c r="K1500" s="305"/>
      <c r="L1500" s="50"/>
      <c r="M1500" s="63"/>
    </row>
    <row r="1501" spans="1:13">
      <c r="A1501" s="44">
        <f t="shared" ca="1" si="96"/>
        <v>0</v>
      </c>
      <c r="B1501" s="44" t="b" cm="1">
        <f t="array" ref="B1501">AND(分科號=E1501,D1501&gt;=分起日,D1501&lt;=分訖日,IF(分專案="全部",TRUE,J1501=分專案))</f>
        <v>0</v>
      </c>
      <c r="C1501" s="45">
        <f t="shared" si="94"/>
        <v>0</v>
      </c>
      <c r="D1501" s="44">
        <f t="shared" si="95"/>
        <v>0</v>
      </c>
      <c r="E1501" s="217">
        <f t="shared" si="97"/>
        <v>0</v>
      </c>
      <c r="F1501" s="284"/>
      <c r="G1501" s="289"/>
      <c r="H1501" s="304"/>
      <c r="I1501" s="290"/>
      <c r="J1501" s="304"/>
      <c r="K1501" s="305"/>
      <c r="L1501" s="50"/>
      <c r="M1501" s="63"/>
    </row>
    <row r="1502" spans="1:13">
      <c r="A1502" s="44">
        <f t="shared" ca="1" si="96"/>
        <v>0</v>
      </c>
      <c r="B1502" s="44" t="b" cm="1">
        <f t="array" ref="B1502">AND(分科號=E1502,D1502&gt;=分起日,D1502&lt;=分訖日,IF(分專案="全部",TRUE,J1502=分專案))</f>
        <v>0</v>
      </c>
      <c r="C1502" s="45">
        <f t="shared" si="94"/>
        <v>0</v>
      </c>
      <c r="D1502" s="44">
        <f t="shared" si="95"/>
        <v>0</v>
      </c>
      <c r="E1502" s="217">
        <f t="shared" si="97"/>
        <v>0</v>
      </c>
      <c r="F1502" s="284"/>
      <c r="G1502" s="289"/>
      <c r="H1502" s="304"/>
      <c r="I1502" s="290"/>
      <c r="J1502" s="304"/>
      <c r="K1502" s="305"/>
      <c r="L1502" s="50"/>
      <c r="M1502" s="63"/>
    </row>
    <row r="1503" spans="1:13">
      <c r="A1503" s="44">
        <f t="shared" ca="1" si="96"/>
        <v>0</v>
      </c>
      <c r="B1503" s="44" t="b" cm="1">
        <f t="array" ref="B1503">AND(分科號=E1503,D1503&gt;=分起日,D1503&lt;=分訖日,IF(分專案="全部",TRUE,J1503=分專案))</f>
        <v>0</v>
      </c>
      <c r="C1503" s="45">
        <f t="shared" si="94"/>
        <v>0</v>
      </c>
      <c r="D1503" s="44">
        <f t="shared" si="95"/>
        <v>0</v>
      </c>
      <c r="E1503" s="217">
        <f t="shared" si="97"/>
        <v>0</v>
      </c>
      <c r="F1503" s="284"/>
      <c r="G1503" s="289"/>
      <c r="H1503" s="304"/>
      <c r="I1503" s="290"/>
      <c r="J1503" s="304"/>
      <c r="K1503" s="305"/>
      <c r="L1503" s="50"/>
      <c r="M1503" s="63"/>
    </row>
    <row r="1504" spans="1:13">
      <c r="A1504" s="44">
        <f t="shared" ca="1" si="96"/>
        <v>0</v>
      </c>
      <c r="B1504" s="44" t="b" cm="1">
        <f t="array" ref="B1504">AND(分科號=E1504,D1504&gt;=分起日,D1504&lt;=分訖日,IF(分專案="全部",TRUE,J1504=分專案))</f>
        <v>0</v>
      </c>
      <c r="C1504" s="45">
        <f t="shared" si="94"/>
        <v>0</v>
      </c>
      <c r="D1504" s="44">
        <f t="shared" si="95"/>
        <v>0</v>
      </c>
      <c r="E1504" s="217">
        <f t="shared" si="97"/>
        <v>0</v>
      </c>
      <c r="F1504" s="284"/>
      <c r="G1504" s="289"/>
      <c r="H1504" s="304"/>
      <c r="I1504" s="290"/>
      <c r="J1504" s="304"/>
      <c r="K1504" s="305"/>
      <c r="L1504" s="50"/>
      <c r="M1504" s="63"/>
    </row>
    <row r="1505" spans="1:13">
      <c r="A1505" s="44">
        <f t="shared" ca="1" si="96"/>
        <v>0</v>
      </c>
      <c r="B1505" s="44" t="b" cm="1">
        <f t="array" ref="B1505">AND(分科號=E1505,D1505&gt;=分起日,D1505&lt;=分訖日,IF(分專案="全部",TRUE,J1505=分專案))</f>
        <v>0</v>
      </c>
      <c r="C1505" s="45">
        <f t="shared" si="94"/>
        <v>0</v>
      </c>
      <c r="D1505" s="44">
        <f t="shared" si="95"/>
        <v>0</v>
      </c>
      <c r="E1505" s="217">
        <f t="shared" si="97"/>
        <v>0</v>
      </c>
      <c r="F1505" s="284"/>
      <c r="G1505" s="289"/>
      <c r="H1505" s="304"/>
      <c r="I1505" s="290"/>
      <c r="J1505" s="304"/>
      <c r="K1505" s="305"/>
      <c r="L1505" s="50"/>
      <c r="M1505" s="63"/>
    </row>
    <row r="1506" spans="1:13">
      <c r="A1506" s="44">
        <f t="shared" ca="1" si="96"/>
        <v>0</v>
      </c>
      <c r="B1506" s="44" t="b" cm="1">
        <f t="array" ref="B1506">AND(分科號=E1506,D1506&gt;=分起日,D1506&lt;=分訖日,IF(分專案="全部",TRUE,J1506=分專案))</f>
        <v>0</v>
      </c>
      <c r="C1506" s="45">
        <f t="shared" si="94"/>
        <v>0</v>
      </c>
      <c r="D1506" s="44">
        <f t="shared" si="95"/>
        <v>0</v>
      </c>
      <c r="E1506" s="217">
        <f t="shared" si="97"/>
        <v>0</v>
      </c>
      <c r="F1506" s="284"/>
      <c r="G1506" s="289"/>
      <c r="H1506" s="304"/>
      <c r="I1506" s="290"/>
      <c r="J1506" s="304"/>
      <c r="K1506" s="305"/>
      <c r="L1506" s="50"/>
      <c r="M1506" s="63"/>
    </row>
    <row r="1507" spans="1:13">
      <c r="A1507" s="44">
        <f t="shared" ca="1" si="96"/>
        <v>0</v>
      </c>
      <c r="B1507" s="44" t="b" cm="1">
        <f t="array" ref="B1507">AND(分科號=E1507,D1507&gt;=分起日,D1507&lt;=分訖日,IF(分專案="全部",TRUE,J1507=分專案))</f>
        <v>0</v>
      </c>
      <c r="C1507" s="45">
        <f t="shared" si="94"/>
        <v>0</v>
      </c>
      <c r="D1507" s="44">
        <f t="shared" si="95"/>
        <v>0</v>
      </c>
      <c r="E1507" s="217">
        <f t="shared" si="97"/>
        <v>0</v>
      </c>
      <c r="F1507" s="284"/>
      <c r="G1507" s="289"/>
      <c r="H1507" s="304"/>
      <c r="I1507" s="290"/>
      <c r="J1507" s="304"/>
      <c r="K1507" s="305"/>
      <c r="L1507" s="50"/>
      <c r="M1507" s="63"/>
    </row>
    <row r="1508" spans="1:13">
      <c r="A1508" s="44">
        <f t="shared" ca="1" si="96"/>
        <v>0</v>
      </c>
      <c r="B1508" s="44" t="b" cm="1">
        <f t="array" ref="B1508">AND(分科號=E1508,D1508&gt;=分起日,D1508&lt;=分訖日,IF(分專案="全部",TRUE,J1508=分專案))</f>
        <v>0</v>
      </c>
      <c r="C1508" s="45">
        <f t="shared" si="94"/>
        <v>0</v>
      </c>
      <c r="D1508" s="44">
        <f t="shared" si="95"/>
        <v>0</v>
      </c>
      <c r="E1508" s="217">
        <f t="shared" si="97"/>
        <v>0</v>
      </c>
      <c r="F1508" s="284"/>
      <c r="G1508" s="289"/>
      <c r="H1508" s="304"/>
      <c r="I1508" s="290"/>
      <c r="J1508" s="304"/>
      <c r="K1508" s="305"/>
      <c r="L1508" s="50"/>
      <c r="M1508" s="63"/>
    </row>
    <row r="1509" spans="1:13">
      <c r="A1509" s="44">
        <f t="shared" ca="1" si="96"/>
        <v>0</v>
      </c>
      <c r="B1509" s="44" t="b" cm="1">
        <f t="array" ref="B1509">AND(分科號=E1509,D1509&gt;=分起日,D1509&lt;=分訖日,IF(分專案="全部",TRUE,J1509=分專案))</f>
        <v>0</v>
      </c>
      <c r="C1509" s="45">
        <f t="shared" si="94"/>
        <v>0</v>
      </c>
      <c r="D1509" s="44">
        <f t="shared" si="95"/>
        <v>0</v>
      </c>
      <c r="E1509" s="217">
        <f t="shared" si="97"/>
        <v>0</v>
      </c>
      <c r="F1509" s="284"/>
      <c r="G1509" s="289"/>
      <c r="H1509" s="304"/>
      <c r="I1509" s="290"/>
      <c r="J1509" s="304"/>
      <c r="K1509" s="305"/>
      <c r="L1509" s="50"/>
      <c r="M1509" s="63"/>
    </row>
    <row r="1510" spans="1:13">
      <c r="A1510" s="44">
        <f t="shared" ca="1" si="96"/>
        <v>0</v>
      </c>
      <c r="B1510" s="44" t="b" cm="1">
        <f t="array" ref="B1510">AND(分科號=E1510,D1510&gt;=分起日,D1510&lt;=分訖日,IF(分專案="全部",TRUE,J1510=分專案))</f>
        <v>0</v>
      </c>
      <c r="C1510" s="45">
        <f t="shared" si="94"/>
        <v>0</v>
      </c>
      <c r="D1510" s="44">
        <f t="shared" si="95"/>
        <v>0</v>
      </c>
      <c r="E1510" s="217">
        <f t="shared" si="97"/>
        <v>0</v>
      </c>
      <c r="F1510" s="284"/>
      <c r="G1510" s="289"/>
      <c r="H1510" s="304"/>
      <c r="I1510" s="290"/>
      <c r="J1510" s="304"/>
      <c r="K1510" s="305"/>
      <c r="L1510" s="50"/>
      <c r="M1510" s="63"/>
    </row>
    <row r="1511" spans="1:13">
      <c r="A1511" s="44">
        <f t="shared" ca="1" si="96"/>
        <v>0</v>
      </c>
      <c r="B1511" s="44" t="b" cm="1">
        <f t="array" ref="B1511">AND(分科號=E1511,D1511&gt;=分起日,D1511&lt;=分訖日,IF(分專案="全部",TRUE,J1511=分專案))</f>
        <v>0</v>
      </c>
      <c r="C1511" s="45">
        <f t="shared" si="94"/>
        <v>0</v>
      </c>
      <c r="D1511" s="44">
        <f t="shared" si="95"/>
        <v>0</v>
      </c>
      <c r="E1511" s="217">
        <f t="shared" si="97"/>
        <v>0</v>
      </c>
      <c r="F1511" s="284"/>
      <c r="G1511" s="289"/>
      <c r="H1511" s="304"/>
      <c r="I1511" s="290"/>
      <c r="J1511" s="304"/>
      <c r="K1511" s="305"/>
      <c r="L1511" s="50"/>
      <c r="M1511" s="63"/>
    </row>
    <row r="1512" spans="1:13">
      <c r="A1512" s="44">
        <f t="shared" ca="1" si="96"/>
        <v>0</v>
      </c>
      <c r="B1512" s="44" t="b" cm="1">
        <f t="array" ref="B1512">AND(分科號=E1512,D1512&gt;=分起日,D1512&lt;=分訖日,IF(分專案="全部",TRUE,J1512=分專案))</f>
        <v>0</v>
      </c>
      <c r="C1512" s="45">
        <f t="shared" si="94"/>
        <v>0</v>
      </c>
      <c r="D1512" s="44">
        <f t="shared" si="95"/>
        <v>0</v>
      </c>
      <c r="E1512" s="217">
        <f t="shared" si="97"/>
        <v>0</v>
      </c>
      <c r="F1512" s="284"/>
      <c r="G1512" s="289"/>
      <c r="H1512" s="304"/>
      <c r="I1512" s="290"/>
      <c r="J1512" s="304"/>
      <c r="K1512" s="305"/>
      <c r="L1512" s="50"/>
      <c r="M1512" s="63"/>
    </row>
    <row r="1513" spans="1:13">
      <c r="A1513" s="44">
        <f t="shared" ca="1" si="96"/>
        <v>0</v>
      </c>
      <c r="B1513" s="44" t="b" cm="1">
        <f t="array" ref="B1513">AND(分科號=E1513,D1513&gt;=分起日,D1513&lt;=分訖日,IF(分專案="全部",TRUE,J1513=分專案))</f>
        <v>0</v>
      </c>
      <c r="C1513" s="45">
        <f t="shared" si="94"/>
        <v>0</v>
      </c>
      <c r="D1513" s="44">
        <f t="shared" si="95"/>
        <v>0</v>
      </c>
      <c r="E1513" s="217">
        <f t="shared" si="97"/>
        <v>0</v>
      </c>
      <c r="F1513" s="284"/>
      <c r="G1513" s="289"/>
      <c r="H1513" s="304"/>
      <c r="I1513" s="290"/>
      <c r="J1513" s="304"/>
      <c r="K1513" s="305"/>
      <c r="L1513" s="50"/>
      <c r="M1513" s="63"/>
    </row>
    <row r="1514" spans="1:13">
      <c r="A1514" s="44">
        <f t="shared" ca="1" si="96"/>
        <v>0</v>
      </c>
      <c r="B1514" s="44" t="b" cm="1">
        <f t="array" ref="B1514">AND(分科號=E1514,D1514&gt;=分起日,D1514&lt;=分訖日,IF(分專案="全部",TRUE,J1514=分專案))</f>
        <v>0</v>
      </c>
      <c r="C1514" s="45">
        <f t="shared" si="94"/>
        <v>0</v>
      </c>
      <c r="D1514" s="44">
        <f t="shared" si="95"/>
        <v>0</v>
      </c>
      <c r="E1514" s="217">
        <f t="shared" si="97"/>
        <v>0</v>
      </c>
      <c r="F1514" s="284"/>
      <c r="G1514" s="289"/>
      <c r="H1514" s="304"/>
      <c r="I1514" s="290"/>
      <c r="J1514" s="304"/>
      <c r="K1514" s="305"/>
      <c r="L1514" s="50"/>
      <c r="M1514" s="63"/>
    </row>
    <row r="1515" spans="1:13">
      <c r="A1515" s="44">
        <f t="shared" ca="1" si="96"/>
        <v>0</v>
      </c>
      <c r="B1515" s="44" t="b" cm="1">
        <f t="array" ref="B1515">AND(分科號=E1515,D1515&gt;=分起日,D1515&lt;=分訖日,IF(分專案="全部",TRUE,J1515=分專案))</f>
        <v>0</v>
      </c>
      <c r="C1515" s="45">
        <f t="shared" si="94"/>
        <v>0</v>
      </c>
      <c r="D1515" s="44">
        <f t="shared" si="95"/>
        <v>0</v>
      </c>
      <c r="E1515" s="217">
        <f t="shared" si="97"/>
        <v>0</v>
      </c>
      <c r="F1515" s="284"/>
      <c r="G1515" s="289"/>
      <c r="H1515" s="304"/>
      <c r="I1515" s="290"/>
      <c r="J1515" s="304"/>
      <c r="K1515" s="305"/>
      <c r="L1515" s="50"/>
      <c r="M1515" s="63"/>
    </row>
    <row r="1516" spans="1:13">
      <c r="A1516" s="44">
        <f t="shared" ca="1" si="96"/>
        <v>0</v>
      </c>
      <c r="B1516" s="44" t="b" cm="1">
        <f t="array" ref="B1516">AND(分科號=E1516,D1516&gt;=分起日,D1516&lt;=分訖日,IF(分專案="全部",TRUE,J1516=分專案))</f>
        <v>0</v>
      </c>
      <c r="C1516" s="45">
        <f t="shared" si="94"/>
        <v>0</v>
      </c>
      <c r="D1516" s="44">
        <f t="shared" si="95"/>
        <v>0</v>
      </c>
      <c r="E1516" s="217">
        <f t="shared" si="97"/>
        <v>0</v>
      </c>
      <c r="F1516" s="284"/>
      <c r="G1516" s="289"/>
      <c r="H1516" s="304"/>
      <c r="I1516" s="290"/>
      <c r="J1516" s="304"/>
      <c r="K1516" s="305"/>
      <c r="L1516" s="50"/>
      <c r="M1516" s="63"/>
    </row>
    <row r="1517" spans="1:13">
      <c r="A1517" s="44">
        <f t="shared" ca="1" si="96"/>
        <v>0</v>
      </c>
      <c r="B1517" s="44" t="b" cm="1">
        <f t="array" ref="B1517">AND(分科號=E1517,D1517&gt;=分起日,D1517&lt;=分訖日,IF(分專案="全部",TRUE,J1517=分專案))</f>
        <v>0</v>
      </c>
      <c r="C1517" s="45">
        <f t="shared" si="94"/>
        <v>0</v>
      </c>
      <c r="D1517" s="44">
        <f t="shared" si="95"/>
        <v>0</v>
      </c>
      <c r="E1517" s="217">
        <f t="shared" si="97"/>
        <v>0</v>
      </c>
      <c r="F1517" s="284"/>
      <c r="G1517" s="289"/>
      <c r="H1517" s="304"/>
      <c r="I1517" s="290"/>
      <c r="J1517" s="304"/>
      <c r="K1517" s="305"/>
      <c r="L1517" s="50"/>
      <c r="M1517" s="63"/>
    </row>
    <row r="1518" spans="1:13">
      <c r="A1518" s="44">
        <f t="shared" ca="1" si="96"/>
        <v>0</v>
      </c>
      <c r="B1518" s="44" t="b" cm="1">
        <f t="array" ref="B1518">AND(分科號=E1518,D1518&gt;=分起日,D1518&lt;=分訖日,IF(分專案="全部",TRUE,J1518=分專案))</f>
        <v>0</v>
      </c>
      <c r="C1518" s="45">
        <f t="shared" si="94"/>
        <v>0</v>
      </c>
      <c r="D1518" s="44">
        <f t="shared" si="95"/>
        <v>0</v>
      </c>
      <c r="E1518" s="217">
        <f t="shared" si="97"/>
        <v>0</v>
      </c>
      <c r="F1518" s="284"/>
      <c r="G1518" s="289"/>
      <c r="H1518" s="304"/>
      <c r="I1518" s="290"/>
      <c r="J1518" s="304"/>
      <c r="K1518" s="305"/>
      <c r="L1518" s="50"/>
      <c r="M1518" s="63"/>
    </row>
    <row r="1519" spans="1:13">
      <c r="A1519" s="44">
        <f t="shared" ca="1" si="96"/>
        <v>0</v>
      </c>
      <c r="B1519" s="44" t="b" cm="1">
        <f t="array" ref="B1519">AND(分科號=E1519,D1519&gt;=分起日,D1519&lt;=分訖日,IF(分專案="全部",TRUE,J1519=分專案))</f>
        <v>0</v>
      </c>
      <c r="C1519" s="45">
        <f t="shared" si="94"/>
        <v>0</v>
      </c>
      <c r="D1519" s="44">
        <f t="shared" si="95"/>
        <v>0</v>
      </c>
      <c r="E1519" s="217">
        <f t="shared" si="97"/>
        <v>0</v>
      </c>
      <c r="F1519" s="284"/>
      <c r="G1519" s="289"/>
      <c r="H1519" s="304"/>
      <c r="I1519" s="290"/>
      <c r="J1519" s="304"/>
      <c r="K1519" s="305"/>
      <c r="L1519" s="50"/>
      <c r="M1519" s="63"/>
    </row>
    <row r="1520" spans="1:13">
      <c r="A1520" s="44">
        <f t="shared" ca="1" si="96"/>
        <v>0</v>
      </c>
      <c r="B1520" s="44" t="b" cm="1">
        <f t="array" ref="B1520">AND(分科號=E1520,D1520&gt;=分起日,D1520&lt;=分訖日,IF(分專案="全部",TRUE,J1520=分專案))</f>
        <v>0</v>
      </c>
      <c r="C1520" s="45">
        <f t="shared" si="94"/>
        <v>0</v>
      </c>
      <c r="D1520" s="44">
        <f t="shared" si="95"/>
        <v>0</v>
      </c>
      <c r="E1520" s="217">
        <f t="shared" si="97"/>
        <v>0</v>
      </c>
      <c r="F1520" s="284"/>
      <c r="G1520" s="289"/>
      <c r="H1520" s="304"/>
      <c r="I1520" s="290"/>
      <c r="J1520" s="304"/>
      <c r="K1520" s="305"/>
      <c r="L1520" s="50"/>
      <c r="M1520" s="63"/>
    </row>
    <row r="1521" spans="1:13">
      <c r="A1521" s="44">
        <f t="shared" ca="1" si="96"/>
        <v>0</v>
      </c>
      <c r="B1521" s="44" t="b" cm="1">
        <f t="array" ref="B1521">AND(分科號=E1521,D1521&gt;=分起日,D1521&lt;=分訖日,IF(分專案="全部",TRUE,J1521=分專案))</f>
        <v>0</v>
      </c>
      <c r="C1521" s="45">
        <f t="shared" si="94"/>
        <v>0</v>
      </c>
      <c r="D1521" s="44">
        <f t="shared" si="95"/>
        <v>0</v>
      </c>
      <c r="E1521" s="217">
        <f t="shared" si="97"/>
        <v>0</v>
      </c>
      <c r="F1521" s="284"/>
      <c r="G1521" s="289"/>
      <c r="H1521" s="304"/>
      <c r="I1521" s="290"/>
      <c r="J1521" s="304"/>
      <c r="K1521" s="305"/>
      <c r="L1521" s="50"/>
      <c r="M1521" s="63"/>
    </row>
    <row r="1522" spans="1:13">
      <c r="A1522" s="44">
        <f t="shared" ca="1" si="96"/>
        <v>0</v>
      </c>
      <c r="B1522" s="44" t="b" cm="1">
        <f t="array" ref="B1522">AND(分科號=E1522,D1522&gt;=分起日,D1522&lt;=分訖日,IF(分專案="全部",TRUE,J1522=分專案))</f>
        <v>0</v>
      </c>
      <c r="C1522" s="45">
        <f t="shared" si="94"/>
        <v>0</v>
      </c>
      <c r="D1522" s="44">
        <f t="shared" si="95"/>
        <v>0</v>
      </c>
      <c r="E1522" s="217">
        <f t="shared" si="97"/>
        <v>0</v>
      </c>
      <c r="F1522" s="284"/>
      <c r="G1522" s="289"/>
      <c r="H1522" s="304"/>
      <c r="I1522" s="290"/>
      <c r="J1522" s="304"/>
      <c r="K1522" s="305"/>
      <c r="L1522" s="50"/>
      <c r="M1522" s="63"/>
    </row>
    <row r="1523" spans="1:13">
      <c r="A1523" s="44">
        <f t="shared" ca="1" si="96"/>
        <v>0</v>
      </c>
      <c r="B1523" s="44" t="b" cm="1">
        <f t="array" ref="B1523">AND(分科號=E1523,D1523&gt;=分起日,D1523&lt;=分訖日,IF(分專案="全部",TRUE,J1523=分專案))</f>
        <v>0</v>
      </c>
      <c r="C1523" s="45">
        <f t="shared" si="94"/>
        <v>0</v>
      </c>
      <c r="D1523" s="44">
        <f t="shared" si="95"/>
        <v>0</v>
      </c>
      <c r="E1523" s="217">
        <f t="shared" si="97"/>
        <v>0</v>
      </c>
      <c r="F1523" s="284"/>
      <c r="G1523" s="289"/>
      <c r="H1523" s="304"/>
      <c r="I1523" s="290"/>
      <c r="J1523" s="304"/>
      <c r="K1523" s="305"/>
      <c r="L1523" s="50"/>
      <c r="M1523" s="63"/>
    </row>
    <row r="1524" spans="1:13">
      <c r="A1524" s="44">
        <f t="shared" ca="1" si="96"/>
        <v>0</v>
      </c>
      <c r="B1524" s="44" t="b" cm="1">
        <f t="array" ref="B1524">AND(分科號=E1524,D1524&gt;=分起日,D1524&lt;=分訖日,IF(分專案="全部",TRUE,J1524=分專案))</f>
        <v>0</v>
      </c>
      <c r="C1524" s="45">
        <f t="shared" si="94"/>
        <v>0</v>
      </c>
      <c r="D1524" s="44">
        <f t="shared" si="95"/>
        <v>0</v>
      </c>
      <c r="E1524" s="217">
        <f t="shared" si="97"/>
        <v>0</v>
      </c>
      <c r="F1524" s="284"/>
      <c r="G1524" s="289"/>
      <c r="H1524" s="304"/>
      <c r="I1524" s="290"/>
      <c r="J1524" s="304"/>
      <c r="K1524" s="305"/>
      <c r="L1524" s="50"/>
      <c r="M1524" s="63"/>
    </row>
    <row r="1525" spans="1:13">
      <c r="A1525" s="44">
        <f t="shared" ca="1" si="96"/>
        <v>0</v>
      </c>
      <c r="B1525" s="44" t="b" cm="1">
        <f t="array" ref="B1525">AND(分科號=E1525,D1525&gt;=分起日,D1525&lt;=分訖日,IF(分專案="全部",TRUE,J1525=分專案))</f>
        <v>0</v>
      </c>
      <c r="C1525" s="45">
        <f t="shared" si="94"/>
        <v>0</v>
      </c>
      <c r="D1525" s="44">
        <f t="shared" si="95"/>
        <v>0</v>
      </c>
      <c r="E1525" s="217">
        <f t="shared" si="97"/>
        <v>0</v>
      </c>
      <c r="F1525" s="284"/>
      <c r="G1525" s="289"/>
      <c r="H1525" s="304"/>
      <c r="I1525" s="290"/>
      <c r="J1525" s="304"/>
      <c r="K1525" s="305"/>
      <c r="L1525" s="50"/>
      <c r="M1525" s="63"/>
    </row>
    <row r="1526" spans="1:13">
      <c r="A1526" s="44">
        <f t="shared" ca="1" si="96"/>
        <v>0</v>
      </c>
      <c r="B1526" s="44" t="b" cm="1">
        <f t="array" ref="B1526">AND(分科號=E1526,D1526&gt;=分起日,D1526&lt;=分訖日,IF(分專案="全部",TRUE,J1526=分專案))</f>
        <v>0</v>
      </c>
      <c r="C1526" s="45">
        <f t="shared" si="94"/>
        <v>0</v>
      </c>
      <c r="D1526" s="44">
        <f t="shared" si="95"/>
        <v>0</v>
      </c>
      <c r="E1526" s="217">
        <f t="shared" si="97"/>
        <v>0</v>
      </c>
      <c r="F1526" s="284"/>
      <c r="G1526" s="289"/>
      <c r="H1526" s="304"/>
      <c r="I1526" s="290"/>
      <c r="J1526" s="304"/>
      <c r="K1526" s="305"/>
      <c r="L1526" s="50"/>
      <c r="M1526" s="63"/>
    </row>
    <row r="1527" spans="1:13">
      <c r="A1527" s="44">
        <f t="shared" ca="1" si="96"/>
        <v>0</v>
      </c>
      <c r="B1527" s="44" t="b" cm="1">
        <f t="array" ref="B1527">AND(分科號=E1527,D1527&gt;=分起日,D1527&lt;=分訖日,IF(分專案="全部",TRUE,J1527=分專案))</f>
        <v>0</v>
      </c>
      <c r="C1527" s="45">
        <f t="shared" si="94"/>
        <v>0</v>
      </c>
      <c r="D1527" s="44">
        <f t="shared" si="95"/>
        <v>0</v>
      </c>
      <c r="E1527" s="217">
        <f t="shared" si="97"/>
        <v>0</v>
      </c>
      <c r="F1527" s="284"/>
      <c r="G1527" s="289"/>
      <c r="H1527" s="304"/>
      <c r="I1527" s="290"/>
      <c r="J1527" s="304"/>
      <c r="K1527" s="305"/>
      <c r="L1527" s="50"/>
      <c r="M1527" s="63"/>
    </row>
    <row r="1528" spans="1:13">
      <c r="A1528" s="44">
        <f t="shared" ca="1" si="96"/>
        <v>0</v>
      </c>
      <c r="B1528" s="44" t="b" cm="1">
        <f t="array" ref="B1528">AND(分科號=E1528,D1528&gt;=分起日,D1528&lt;=分訖日,IF(分專案="全部",TRUE,J1528=分專案))</f>
        <v>0</v>
      </c>
      <c r="C1528" s="45">
        <f t="shared" si="94"/>
        <v>0</v>
      </c>
      <c r="D1528" s="44">
        <f t="shared" si="95"/>
        <v>0</v>
      </c>
      <c r="E1528" s="217">
        <f t="shared" si="97"/>
        <v>0</v>
      </c>
      <c r="F1528" s="284"/>
      <c r="G1528" s="289"/>
      <c r="H1528" s="304"/>
      <c r="I1528" s="290"/>
      <c r="J1528" s="304"/>
      <c r="K1528" s="305"/>
      <c r="L1528" s="50"/>
      <c r="M1528" s="63"/>
    </row>
    <row r="1529" spans="1:13">
      <c r="A1529" s="44">
        <f t="shared" ca="1" si="96"/>
        <v>0</v>
      </c>
      <c r="B1529" s="44" t="b" cm="1">
        <f t="array" ref="B1529">AND(分科號=E1529,D1529&gt;=分起日,D1529&lt;=分訖日,IF(分專案="全部",TRUE,J1529=分專案))</f>
        <v>0</v>
      </c>
      <c r="C1529" s="45">
        <f t="shared" si="94"/>
        <v>0</v>
      </c>
      <c r="D1529" s="44">
        <f t="shared" si="95"/>
        <v>0</v>
      </c>
      <c r="E1529" s="217">
        <f t="shared" si="97"/>
        <v>0</v>
      </c>
      <c r="F1529" s="284"/>
      <c r="G1529" s="289"/>
      <c r="H1529" s="304"/>
      <c r="I1529" s="290"/>
      <c r="J1529" s="304"/>
      <c r="K1529" s="305"/>
      <c r="L1529" s="50"/>
      <c r="M1529" s="63"/>
    </row>
    <row r="1530" spans="1:13">
      <c r="A1530" s="44">
        <f t="shared" ca="1" si="96"/>
        <v>0</v>
      </c>
      <c r="B1530" s="44" t="b" cm="1">
        <f t="array" ref="B1530">AND(分科號=E1530,D1530&gt;=分起日,D1530&lt;=分訖日,IF(分專案="全部",TRUE,J1530=分專案))</f>
        <v>0</v>
      </c>
      <c r="C1530" s="45">
        <f t="shared" si="94"/>
        <v>0</v>
      </c>
      <c r="D1530" s="44">
        <f t="shared" si="95"/>
        <v>0</v>
      </c>
      <c r="E1530" s="217">
        <f t="shared" si="97"/>
        <v>0</v>
      </c>
      <c r="F1530" s="284"/>
      <c r="G1530" s="289"/>
      <c r="H1530" s="304"/>
      <c r="I1530" s="290"/>
      <c r="J1530" s="304"/>
      <c r="K1530" s="305"/>
      <c r="L1530" s="50"/>
      <c r="M1530" s="63"/>
    </row>
    <row r="1531" spans="1:13">
      <c r="A1531" s="44">
        <f t="shared" ca="1" si="96"/>
        <v>0</v>
      </c>
      <c r="B1531" s="44" t="b" cm="1">
        <f t="array" ref="B1531">AND(分科號=E1531,D1531&gt;=分起日,D1531&lt;=分訖日,IF(分專案="全部",TRUE,J1531=分專案))</f>
        <v>0</v>
      </c>
      <c r="C1531" s="45">
        <f t="shared" si="94"/>
        <v>0</v>
      </c>
      <c r="D1531" s="44">
        <f t="shared" si="95"/>
        <v>0</v>
      </c>
      <c r="E1531" s="217">
        <f t="shared" si="97"/>
        <v>0</v>
      </c>
      <c r="F1531" s="284"/>
      <c r="G1531" s="289"/>
      <c r="H1531" s="304"/>
      <c r="I1531" s="290"/>
      <c r="J1531" s="304"/>
      <c r="K1531" s="305"/>
      <c r="L1531" s="50"/>
      <c r="M1531" s="63"/>
    </row>
    <row r="1532" spans="1:13">
      <c r="A1532" s="44">
        <f t="shared" ca="1" si="96"/>
        <v>0</v>
      </c>
      <c r="B1532" s="44" t="b" cm="1">
        <f t="array" ref="B1532">AND(分科號=E1532,D1532&gt;=分起日,D1532&lt;=分訖日,IF(分專案="全部",TRUE,J1532=分專案))</f>
        <v>0</v>
      </c>
      <c r="C1532" s="45">
        <f t="shared" si="94"/>
        <v>0</v>
      </c>
      <c r="D1532" s="44">
        <f t="shared" si="95"/>
        <v>0</v>
      </c>
      <c r="E1532" s="217">
        <f t="shared" si="97"/>
        <v>0</v>
      </c>
      <c r="F1532" s="284"/>
      <c r="G1532" s="289"/>
      <c r="H1532" s="304"/>
      <c r="I1532" s="290"/>
      <c r="J1532" s="304"/>
      <c r="K1532" s="305"/>
      <c r="L1532" s="50"/>
      <c r="M1532" s="63"/>
    </row>
    <row r="1533" spans="1:13">
      <c r="A1533" s="44">
        <f t="shared" ca="1" si="96"/>
        <v>0</v>
      </c>
      <c r="B1533" s="44" t="b" cm="1">
        <f t="array" ref="B1533">AND(分科號=E1533,D1533&gt;=分起日,D1533&lt;=分訖日,IF(分專案="全部",TRUE,J1533=分專案))</f>
        <v>0</v>
      </c>
      <c r="C1533" s="45">
        <f t="shared" si="94"/>
        <v>0</v>
      </c>
      <c r="D1533" s="44">
        <f t="shared" si="95"/>
        <v>0</v>
      </c>
      <c r="E1533" s="217">
        <f t="shared" si="97"/>
        <v>0</v>
      </c>
      <c r="F1533" s="284"/>
      <c r="G1533" s="289"/>
      <c r="H1533" s="304"/>
      <c r="I1533" s="290"/>
      <c r="J1533" s="304"/>
      <c r="K1533" s="305"/>
      <c r="L1533" s="50"/>
      <c r="M1533" s="63"/>
    </row>
    <row r="1534" spans="1:13">
      <c r="A1534" s="44">
        <f t="shared" ca="1" si="96"/>
        <v>0</v>
      </c>
      <c r="B1534" s="44" t="b" cm="1">
        <f t="array" ref="B1534">AND(分科號=E1534,D1534&gt;=分起日,D1534&lt;=分訖日,IF(分專案="全部",TRUE,J1534=分專案))</f>
        <v>0</v>
      </c>
      <c r="C1534" s="45">
        <f t="shared" si="94"/>
        <v>0</v>
      </c>
      <c r="D1534" s="44">
        <f t="shared" si="95"/>
        <v>0</v>
      </c>
      <c r="E1534" s="217">
        <f t="shared" si="97"/>
        <v>0</v>
      </c>
      <c r="F1534" s="284"/>
      <c r="G1534" s="289"/>
      <c r="H1534" s="304"/>
      <c r="I1534" s="290"/>
      <c r="J1534" s="304"/>
      <c r="K1534" s="305"/>
      <c r="L1534" s="50"/>
      <c r="M1534" s="63"/>
    </row>
    <row r="1535" spans="1:13">
      <c r="A1535" s="44">
        <f t="shared" ca="1" si="96"/>
        <v>0</v>
      </c>
      <c r="B1535" s="44" t="b" cm="1">
        <f t="array" ref="B1535">AND(分科號=E1535,D1535&gt;=分起日,D1535&lt;=分訖日,IF(分專案="全部",TRUE,J1535=分專案))</f>
        <v>0</v>
      </c>
      <c r="C1535" s="45">
        <f t="shared" si="94"/>
        <v>0</v>
      </c>
      <c r="D1535" s="44">
        <f t="shared" si="95"/>
        <v>0</v>
      </c>
      <c r="E1535" s="217">
        <f t="shared" si="97"/>
        <v>0</v>
      </c>
      <c r="F1535" s="284"/>
      <c r="G1535" s="289"/>
      <c r="H1535" s="304"/>
      <c r="I1535" s="290"/>
      <c r="J1535" s="304"/>
      <c r="K1535" s="305"/>
      <c r="L1535" s="50"/>
      <c r="M1535" s="63"/>
    </row>
    <row r="1536" spans="1:13">
      <c r="A1536" s="44">
        <f t="shared" ca="1" si="96"/>
        <v>0</v>
      </c>
      <c r="B1536" s="44" t="b" cm="1">
        <f t="array" ref="B1536">AND(分科號=E1536,D1536&gt;=分起日,D1536&lt;=分訖日,IF(分專案="全部",TRUE,J1536=分專案))</f>
        <v>0</v>
      </c>
      <c r="C1536" s="45">
        <f t="shared" si="94"/>
        <v>0</v>
      </c>
      <c r="D1536" s="44">
        <f t="shared" si="95"/>
        <v>0</v>
      </c>
      <c r="E1536" s="217">
        <f t="shared" si="97"/>
        <v>0</v>
      </c>
      <c r="F1536" s="284"/>
      <c r="G1536" s="289"/>
      <c r="H1536" s="304"/>
      <c r="I1536" s="290"/>
      <c r="J1536" s="304"/>
      <c r="K1536" s="305"/>
      <c r="L1536" s="50"/>
      <c r="M1536" s="63"/>
    </row>
    <row r="1537" spans="1:13">
      <c r="A1537" s="44">
        <f t="shared" ca="1" si="96"/>
        <v>0</v>
      </c>
      <c r="B1537" s="44" t="b" cm="1">
        <f t="array" ref="B1537">AND(分科號=E1537,D1537&gt;=分起日,D1537&lt;=分訖日,IF(分專案="全部",TRUE,J1537=分專案))</f>
        <v>0</v>
      </c>
      <c r="C1537" s="45">
        <f t="shared" si="94"/>
        <v>0</v>
      </c>
      <c r="D1537" s="44">
        <f t="shared" si="95"/>
        <v>0</v>
      </c>
      <c r="E1537" s="217">
        <f t="shared" si="97"/>
        <v>0</v>
      </c>
      <c r="F1537" s="284"/>
      <c r="G1537" s="289"/>
      <c r="H1537" s="304"/>
      <c r="I1537" s="290"/>
      <c r="J1537" s="304"/>
      <c r="K1537" s="305"/>
      <c r="L1537" s="50"/>
      <c r="M1537" s="63"/>
    </row>
    <row r="1538" spans="1:13">
      <c r="A1538" s="44">
        <f t="shared" ca="1" si="96"/>
        <v>0</v>
      </c>
      <c r="B1538" s="44" t="b" cm="1">
        <f t="array" ref="B1538">AND(分科號=E1538,D1538&gt;=分起日,D1538&lt;=分訖日,IF(分專案="全部",TRUE,J1538=分專案))</f>
        <v>0</v>
      </c>
      <c r="C1538" s="45">
        <f t="shared" si="94"/>
        <v>0</v>
      </c>
      <c r="D1538" s="44">
        <f t="shared" si="95"/>
        <v>0</v>
      </c>
      <c r="E1538" s="217">
        <f t="shared" si="97"/>
        <v>0</v>
      </c>
      <c r="F1538" s="284"/>
      <c r="G1538" s="289"/>
      <c r="H1538" s="304"/>
      <c r="I1538" s="290"/>
      <c r="J1538" s="304"/>
      <c r="K1538" s="305"/>
      <c r="L1538" s="50"/>
      <c r="M1538" s="63"/>
    </row>
    <row r="1539" spans="1:13">
      <c r="A1539" s="44">
        <f t="shared" ca="1" si="96"/>
        <v>0</v>
      </c>
      <c r="B1539" s="44" t="b" cm="1">
        <f t="array" ref="B1539">AND(分科號=E1539,D1539&gt;=分起日,D1539&lt;=分訖日,IF(分專案="全部",TRUE,J1539=分專案))</f>
        <v>0</v>
      </c>
      <c r="C1539" s="45">
        <f t="shared" si="94"/>
        <v>0</v>
      </c>
      <c r="D1539" s="44">
        <f t="shared" si="95"/>
        <v>0</v>
      </c>
      <c r="E1539" s="217">
        <f t="shared" si="97"/>
        <v>0</v>
      </c>
      <c r="F1539" s="284"/>
      <c r="G1539" s="289"/>
      <c r="H1539" s="304"/>
      <c r="I1539" s="290"/>
      <c r="J1539" s="304"/>
      <c r="K1539" s="305"/>
      <c r="L1539" s="50"/>
      <c r="M1539" s="63"/>
    </row>
    <row r="1540" spans="1:13">
      <c r="A1540" s="44">
        <f t="shared" ca="1" si="96"/>
        <v>0</v>
      </c>
      <c r="B1540" s="44" t="b" cm="1">
        <f t="array" ref="B1540">AND(分科號=E1540,D1540&gt;=分起日,D1540&lt;=分訖日,IF(分專案="全部",TRUE,J1540=分專案))</f>
        <v>0</v>
      </c>
      <c r="C1540" s="45">
        <f t="shared" si="94"/>
        <v>0</v>
      </c>
      <c r="D1540" s="44">
        <f t="shared" si="95"/>
        <v>0</v>
      </c>
      <c r="E1540" s="217">
        <f t="shared" si="97"/>
        <v>0</v>
      </c>
      <c r="F1540" s="284"/>
      <c r="G1540" s="289"/>
      <c r="H1540" s="304"/>
      <c r="I1540" s="290"/>
      <c r="J1540" s="304"/>
      <c r="K1540" s="305"/>
      <c r="L1540" s="50"/>
      <c r="M1540" s="63"/>
    </row>
    <row r="1541" spans="1:13">
      <c r="A1541" s="44">
        <f t="shared" ca="1" si="96"/>
        <v>0</v>
      </c>
      <c r="B1541" s="44" t="b" cm="1">
        <f t="array" ref="B1541">AND(分科號=E1541,D1541&gt;=分起日,D1541&lt;=分訖日,IF(分專案="全部",TRUE,J1541=分專案))</f>
        <v>0</v>
      </c>
      <c r="C1541" s="45">
        <f t="shared" si="94"/>
        <v>0</v>
      </c>
      <c r="D1541" s="44">
        <f t="shared" si="95"/>
        <v>0</v>
      </c>
      <c r="E1541" s="217">
        <f t="shared" si="97"/>
        <v>0</v>
      </c>
      <c r="F1541" s="284"/>
      <c r="G1541" s="289"/>
      <c r="H1541" s="304"/>
      <c r="I1541" s="290"/>
      <c r="J1541" s="304"/>
      <c r="K1541" s="305"/>
      <c r="L1541" s="50"/>
      <c r="M1541" s="63"/>
    </row>
    <row r="1542" spans="1:13">
      <c r="A1542" s="44">
        <f t="shared" ca="1" si="96"/>
        <v>0</v>
      </c>
      <c r="B1542" s="44" t="b" cm="1">
        <f t="array" ref="B1542">AND(分科號=E1542,D1542&gt;=分起日,D1542&lt;=分訖日,IF(分專案="全部",TRUE,J1542=分專案))</f>
        <v>0</v>
      </c>
      <c r="C1542" s="45">
        <f t="shared" si="94"/>
        <v>0</v>
      </c>
      <c r="D1542" s="44">
        <f t="shared" si="95"/>
        <v>0</v>
      </c>
      <c r="E1542" s="217">
        <f t="shared" si="97"/>
        <v>0</v>
      </c>
      <c r="F1542" s="284"/>
      <c r="G1542" s="289"/>
      <c r="H1542" s="304"/>
      <c r="I1542" s="290"/>
      <c r="J1542" s="304"/>
      <c r="K1542" s="305"/>
      <c r="L1542" s="50"/>
      <c r="M1542" s="63"/>
    </row>
    <row r="1543" spans="1:13">
      <c r="A1543" s="44">
        <f t="shared" ca="1" si="96"/>
        <v>0</v>
      </c>
      <c r="B1543" s="44" t="b" cm="1">
        <f t="array" ref="B1543">AND(分科號=E1543,D1543&gt;=分起日,D1543&lt;=分訖日,IF(分專案="全部",TRUE,J1543=分專案))</f>
        <v>0</v>
      </c>
      <c r="C1543" s="45">
        <f t="shared" ref="C1543:C1606" si="98">IF(F1543&lt;&gt;"",F1543,IF(E1543&lt;&gt;0,INDEX(C:C,ROW()-1),0))</f>
        <v>0</v>
      </c>
      <c r="D1543" s="44">
        <f t="shared" ref="D1543:D1606" si="99">IF(G1543&lt;&gt;"",G1543,IF(E1543&lt;&gt;0,INDEX(D:D,ROW()-1),0))</f>
        <v>0</v>
      </c>
      <c r="E1543" s="217">
        <f t="shared" si="97"/>
        <v>0</v>
      </c>
      <c r="F1543" s="284"/>
      <c r="G1543" s="289"/>
      <c r="H1543" s="304"/>
      <c r="I1543" s="290"/>
      <c r="J1543" s="304"/>
      <c r="K1543" s="305"/>
      <c r="L1543" s="50"/>
      <c r="M1543" s="63"/>
    </row>
    <row r="1544" spans="1:13">
      <c r="A1544" s="44">
        <f t="shared" ca="1" si="96"/>
        <v>0</v>
      </c>
      <c r="B1544" s="44" t="b" cm="1">
        <f t="array" ref="B1544">AND(分科號=E1544,D1544&gt;=分起日,D1544&lt;=分訖日,IF(分專案="全部",TRUE,J1544=分專案))</f>
        <v>0</v>
      </c>
      <c r="C1544" s="45">
        <f t="shared" si="98"/>
        <v>0</v>
      </c>
      <c r="D1544" s="44">
        <f t="shared" si="99"/>
        <v>0</v>
      </c>
      <c r="E1544" s="217">
        <f t="shared" si="97"/>
        <v>0</v>
      </c>
      <c r="F1544" s="284"/>
      <c r="G1544" s="289"/>
      <c r="H1544" s="304"/>
      <c r="I1544" s="290"/>
      <c r="J1544" s="304"/>
      <c r="K1544" s="305"/>
      <c r="L1544" s="50"/>
      <c r="M1544" s="63"/>
    </row>
    <row r="1545" spans="1:13">
      <c r="A1545" s="44">
        <f t="shared" ref="A1545:A1608" ca="1" si="100">IF(B1545,COUNTIF(OFFSET(B1545,ROW()*-1+6,,ROW()-5),TRUE),0)</f>
        <v>0</v>
      </c>
      <c r="B1545" s="44" t="b" cm="1">
        <f t="array" ref="B1545">AND(分科號=E1545,D1545&gt;=分起日,D1545&lt;=分訖日,IF(分專案="全部",TRUE,J1545=分專案))</f>
        <v>0</v>
      </c>
      <c r="C1545" s="45">
        <f t="shared" si="98"/>
        <v>0</v>
      </c>
      <c r="D1545" s="44">
        <f t="shared" si="99"/>
        <v>0</v>
      </c>
      <c r="E1545" s="217">
        <f t="shared" si="97"/>
        <v>0</v>
      </c>
      <c r="F1545" s="284"/>
      <c r="G1545" s="289"/>
      <c r="H1545" s="304"/>
      <c r="I1545" s="290"/>
      <c r="J1545" s="304"/>
      <c r="K1545" s="305"/>
      <c r="L1545" s="50"/>
      <c r="M1545" s="63"/>
    </row>
    <row r="1546" spans="1:13">
      <c r="A1546" s="44">
        <f t="shared" ca="1" si="100"/>
        <v>0</v>
      </c>
      <c r="B1546" s="44" t="b" cm="1">
        <f t="array" ref="B1546">AND(分科號=E1546,D1546&gt;=分起日,D1546&lt;=分訖日,IF(分專案="全部",TRUE,J1546=分專案))</f>
        <v>0</v>
      </c>
      <c r="C1546" s="45">
        <f t="shared" si="98"/>
        <v>0</v>
      </c>
      <c r="D1546" s="44">
        <f t="shared" si="99"/>
        <v>0</v>
      </c>
      <c r="E1546" s="217">
        <f t="shared" ref="E1546:E1609" si="101">IF(I1546&lt;&gt;"",VALUE(TRIM(LEFT(I1546,6))),0)</f>
        <v>0</v>
      </c>
      <c r="F1546" s="284"/>
      <c r="G1546" s="289"/>
      <c r="H1546" s="304"/>
      <c r="I1546" s="290"/>
      <c r="J1546" s="304"/>
      <c r="K1546" s="305"/>
      <c r="L1546" s="50"/>
      <c r="M1546" s="63"/>
    </row>
    <row r="1547" spans="1:13">
      <c r="A1547" s="44">
        <f t="shared" ca="1" si="100"/>
        <v>0</v>
      </c>
      <c r="B1547" s="44" t="b" cm="1">
        <f t="array" ref="B1547">AND(分科號=E1547,D1547&gt;=分起日,D1547&lt;=分訖日,IF(分專案="全部",TRUE,J1547=分專案))</f>
        <v>0</v>
      </c>
      <c r="C1547" s="45">
        <f t="shared" si="98"/>
        <v>0</v>
      </c>
      <c r="D1547" s="44">
        <f t="shared" si="99"/>
        <v>0</v>
      </c>
      <c r="E1547" s="217">
        <f t="shared" si="101"/>
        <v>0</v>
      </c>
      <c r="F1547" s="284"/>
      <c r="G1547" s="289"/>
      <c r="H1547" s="304"/>
      <c r="I1547" s="290"/>
      <c r="J1547" s="304"/>
      <c r="K1547" s="305"/>
      <c r="L1547" s="50"/>
      <c r="M1547" s="63"/>
    </row>
    <row r="1548" spans="1:13">
      <c r="A1548" s="44">
        <f t="shared" ca="1" si="100"/>
        <v>0</v>
      </c>
      <c r="B1548" s="44" t="b" cm="1">
        <f t="array" ref="B1548">AND(分科號=E1548,D1548&gt;=分起日,D1548&lt;=分訖日,IF(分專案="全部",TRUE,J1548=分專案))</f>
        <v>0</v>
      </c>
      <c r="C1548" s="45">
        <f t="shared" si="98"/>
        <v>0</v>
      </c>
      <c r="D1548" s="44">
        <f t="shared" si="99"/>
        <v>0</v>
      </c>
      <c r="E1548" s="217">
        <f t="shared" si="101"/>
        <v>0</v>
      </c>
      <c r="F1548" s="284"/>
      <c r="G1548" s="289"/>
      <c r="H1548" s="304"/>
      <c r="I1548" s="290"/>
      <c r="J1548" s="304"/>
      <c r="K1548" s="305"/>
      <c r="L1548" s="50"/>
      <c r="M1548" s="63"/>
    </row>
    <row r="1549" spans="1:13">
      <c r="A1549" s="44">
        <f t="shared" ca="1" si="100"/>
        <v>0</v>
      </c>
      <c r="B1549" s="44" t="b" cm="1">
        <f t="array" ref="B1549">AND(分科號=E1549,D1549&gt;=分起日,D1549&lt;=分訖日,IF(分專案="全部",TRUE,J1549=分專案))</f>
        <v>0</v>
      </c>
      <c r="C1549" s="45">
        <f t="shared" si="98"/>
        <v>0</v>
      </c>
      <c r="D1549" s="44">
        <f t="shared" si="99"/>
        <v>0</v>
      </c>
      <c r="E1549" s="217">
        <f t="shared" si="101"/>
        <v>0</v>
      </c>
      <c r="F1549" s="284"/>
      <c r="G1549" s="289"/>
      <c r="H1549" s="304"/>
      <c r="I1549" s="290"/>
      <c r="J1549" s="304"/>
      <c r="K1549" s="305"/>
      <c r="L1549" s="50"/>
      <c r="M1549" s="63"/>
    </row>
    <row r="1550" spans="1:13">
      <c r="A1550" s="44">
        <f t="shared" ca="1" si="100"/>
        <v>0</v>
      </c>
      <c r="B1550" s="44" t="b" cm="1">
        <f t="array" ref="B1550">AND(分科號=E1550,D1550&gt;=分起日,D1550&lt;=分訖日,IF(分專案="全部",TRUE,J1550=分專案))</f>
        <v>0</v>
      </c>
      <c r="C1550" s="45">
        <f t="shared" si="98"/>
        <v>0</v>
      </c>
      <c r="D1550" s="44">
        <f t="shared" si="99"/>
        <v>0</v>
      </c>
      <c r="E1550" s="217">
        <f t="shared" si="101"/>
        <v>0</v>
      </c>
      <c r="F1550" s="284"/>
      <c r="G1550" s="289"/>
      <c r="H1550" s="304"/>
      <c r="I1550" s="290"/>
      <c r="J1550" s="304"/>
      <c r="K1550" s="305"/>
      <c r="L1550" s="50"/>
      <c r="M1550" s="63"/>
    </row>
    <row r="1551" spans="1:13">
      <c r="A1551" s="44">
        <f t="shared" ca="1" si="100"/>
        <v>0</v>
      </c>
      <c r="B1551" s="44" t="b" cm="1">
        <f t="array" ref="B1551">AND(分科號=E1551,D1551&gt;=分起日,D1551&lt;=分訖日,IF(分專案="全部",TRUE,J1551=分專案))</f>
        <v>0</v>
      </c>
      <c r="C1551" s="45">
        <f t="shared" si="98"/>
        <v>0</v>
      </c>
      <c r="D1551" s="44">
        <f t="shared" si="99"/>
        <v>0</v>
      </c>
      <c r="E1551" s="217">
        <f t="shared" si="101"/>
        <v>0</v>
      </c>
      <c r="F1551" s="284"/>
      <c r="G1551" s="289"/>
      <c r="H1551" s="304"/>
      <c r="I1551" s="290"/>
      <c r="J1551" s="304"/>
      <c r="K1551" s="305"/>
      <c r="L1551" s="50"/>
      <c r="M1551" s="63"/>
    </row>
    <row r="1552" spans="1:13">
      <c r="A1552" s="44">
        <f t="shared" ca="1" si="100"/>
        <v>0</v>
      </c>
      <c r="B1552" s="44" t="b" cm="1">
        <f t="array" ref="B1552">AND(分科號=E1552,D1552&gt;=分起日,D1552&lt;=分訖日,IF(分專案="全部",TRUE,J1552=分專案))</f>
        <v>0</v>
      </c>
      <c r="C1552" s="45">
        <f t="shared" si="98"/>
        <v>0</v>
      </c>
      <c r="D1552" s="44">
        <f t="shared" si="99"/>
        <v>0</v>
      </c>
      <c r="E1552" s="217">
        <f t="shared" si="101"/>
        <v>0</v>
      </c>
      <c r="F1552" s="284"/>
      <c r="G1552" s="289"/>
      <c r="H1552" s="304"/>
      <c r="I1552" s="290"/>
      <c r="J1552" s="304"/>
      <c r="K1552" s="305"/>
      <c r="L1552" s="50"/>
      <c r="M1552" s="63"/>
    </row>
    <row r="1553" spans="1:13">
      <c r="A1553" s="44">
        <f t="shared" ca="1" si="100"/>
        <v>0</v>
      </c>
      <c r="B1553" s="44" t="b" cm="1">
        <f t="array" ref="B1553">AND(分科號=E1553,D1553&gt;=分起日,D1553&lt;=分訖日,IF(分專案="全部",TRUE,J1553=分專案))</f>
        <v>0</v>
      </c>
      <c r="C1553" s="45">
        <f t="shared" si="98"/>
        <v>0</v>
      </c>
      <c r="D1553" s="44">
        <f t="shared" si="99"/>
        <v>0</v>
      </c>
      <c r="E1553" s="217">
        <f t="shared" si="101"/>
        <v>0</v>
      </c>
      <c r="F1553" s="284"/>
      <c r="G1553" s="289"/>
      <c r="H1553" s="304"/>
      <c r="I1553" s="290"/>
      <c r="J1553" s="304"/>
      <c r="K1553" s="305"/>
      <c r="L1553" s="50"/>
      <c r="M1553" s="63"/>
    </row>
    <row r="1554" spans="1:13">
      <c r="A1554" s="44">
        <f t="shared" ca="1" si="100"/>
        <v>0</v>
      </c>
      <c r="B1554" s="44" t="b" cm="1">
        <f t="array" ref="B1554">AND(分科號=E1554,D1554&gt;=分起日,D1554&lt;=分訖日,IF(分專案="全部",TRUE,J1554=分專案))</f>
        <v>0</v>
      </c>
      <c r="C1554" s="45">
        <f t="shared" si="98"/>
        <v>0</v>
      </c>
      <c r="D1554" s="44">
        <f t="shared" si="99"/>
        <v>0</v>
      </c>
      <c r="E1554" s="217">
        <f t="shared" si="101"/>
        <v>0</v>
      </c>
      <c r="F1554" s="284"/>
      <c r="G1554" s="289"/>
      <c r="H1554" s="304"/>
      <c r="I1554" s="290"/>
      <c r="J1554" s="304"/>
      <c r="K1554" s="305"/>
      <c r="L1554" s="50"/>
      <c r="M1554" s="63"/>
    </row>
    <row r="1555" spans="1:13">
      <c r="A1555" s="44">
        <f t="shared" ca="1" si="100"/>
        <v>0</v>
      </c>
      <c r="B1555" s="44" t="b" cm="1">
        <f t="array" ref="B1555">AND(分科號=E1555,D1555&gt;=分起日,D1555&lt;=分訖日,IF(分專案="全部",TRUE,J1555=分專案))</f>
        <v>0</v>
      </c>
      <c r="C1555" s="45">
        <f t="shared" si="98"/>
        <v>0</v>
      </c>
      <c r="D1555" s="44">
        <f t="shared" si="99"/>
        <v>0</v>
      </c>
      <c r="E1555" s="217">
        <f t="shared" si="101"/>
        <v>0</v>
      </c>
      <c r="F1555" s="284"/>
      <c r="G1555" s="289"/>
      <c r="H1555" s="304"/>
      <c r="I1555" s="290"/>
      <c r="J1555" s="304"/>
      <c r="K1555" s="305"/>
      <c r="L1555" s="50"/>
      <c r="M1555" s="63"/>
    </row>
    <row r="1556" spans="1:13">
      <c r="A1556" s="44">
        <f t="shared" ca="1" si="100"/>
        <v>0</v>
      </c>
      <c r="B1556" s="44" t="b" cm="1">
        <f t="array" ref="B1556">AND(分科號=E1556,D1556&gt;=分起日,D1556&lt;=分訖日,IF(分專案="全部",TRUE,J1556=分專案))</f>
        <v>0</v>
      </c>
      <c r="C1556" s="45">
        <f t="shared" si="98"/>
        <v>0</v>
      </c>
      <c r="D1556" s="44">
        <f t="shared" si="99"/>
        <v>0</v>
      </c>
      <c r="E1556" s="217">
        <f t="shared" si="101"/>
        <v>0</v>
      </c>
      <c r="F1556" s="284"/>
      <c r="G1556" s="289"/>
      <c r="H1556" s="304"/>
      <c r="I1556" s="290"/>
      <c r="J1556" s="304"/>
      <c r="K1556" s="305"/>
      <c r="L1556" s="50"/>
      <c r="M1556" s="63"/>
    </row>
    <row r="1557" spans="1:13">
      <c r="A1557" s="44">
        <f t="shared" ca="1" si="100"/>
        <v>0</v>
      </c>
      <c r="B1557" s="44" t="b" cm="1">
        <f t="array" ref="B1557">AND(分科號=E1557,D1557&gt;=分起日,D1557&lt;=分訖日,IF(分專案="全部",TRUE,J1557=分專案))</f>
        <v>0</v>
      </c>
      <c r="C1557" s="45">
        <f t="shared" si="98"/>
        <v>0</v>
      </c>
      <c r="D1557" s="44">
        <f t="shared" si="99"/>
        <v>0</v>
      </c>
      <c r="E1557" s="217">
        <f t="shared" si="101"/>
        <v>0</v>
      </c>
      <c r="F1557" s="284"/>
      <c r="G1557" s="289"/>
      <c r="H1557" s="304"/>
      <c r="I1557" s="290"/>
      <c r="J1557" s="304"/>
      <c r="K1557" s="305"/>
      <c r="L1557" s="50"/>
      <c r="M1557" s="63"/>
    </row>
    <row r="1558" spans="1:13">
      <c r="A1558" s="44">
        <f t="shared" ca="1" si="100"/>
        <v>0</v>
      </c>
      <c r="B1558" s="44" t="b" cm="1">
        <f t="array" ref="B1558">AND(分科號=E1558,D1558&gt;=分起日,D1558&lt;=分訖日,IF(分專案="全部",TRUE,J1558=分專案))</f>
        <v>0</v>
      </c>
      <c r="C1558" s="45">
        <f t="shared" si="98"/>
        <v>0</v>
      </c>
      <c r="D1558" s="44">
        <f t="shared" si="99"/>
        <v>0</v>
      </c>
      <c r="E1558" s="217">
        <f t="shared" si="101"/>
        <v>0</v>
      </c>
      <c r="F1558" s="284"/>
      <c r="G1558" s="289"/>
      <c r="H1558" s="304"/>
      <c r="I1558" s="290"/>
      <c r="J1558" s="304"/>
      <c r="K1558" s="305"/>
      <c r="L1558" s="50"/>
      <c r="M1558" s="63"/>
    </row>
    <row r="1559" spans="1:13">
      <c r="A1559" s="44">
        <f t="shared" ca="1" si="100"/>
        <v>0</v>
      </c>
      <c r="B1559" s="44" t="b" cm="1">
        <f t="array" ref="B1559">AND(分科號=E1559,D1559&gt;=分起日,D1559&lt;=分訖日,IF(分專案="全部",TRUE,J1559=分專案))</f>
        <v>0</v>
      </c>
      <c r="C1559" s="45">
        <f t="shared" si="98"/>
        <v>0</v>
      </c>
      <c r="D1559" s="44">
        <f t="shared" si="99"/>
        <v>0</v>
      </c>
      <c r="E1559" s="217">
        <f t="shared" si="101"/>
        <v>0</v>
      </c>
      <c r="F1559" s="284"/>
      <c r="G1559" s="289"/>
      <c r="H1559" s="304"/>
      <c r="I1559" s="290"/>
      <c r="J1559" s="304"/>
      <c r="K1559" s="305"/>
      <c r="L1559" s="50"/>
      <c r="M1559" s="63"/>
    </row>
    <row r="1560" spans="1:13">
      <c r="A1560" s="44">
        <f t="shared" ca="1" si="100"/>
        <v>0</v>
      </c>
      <c r="B1560" s="44" t="b" cm="1">
        <f t="array" ref="B1560">AND(分科號=E1560,D1560&gt;=分起日,D1560&lt;=分訖日,IF(分專案="全部",TRUE,J1560=分專案))</f>
        <v>0</v>
      </c>
      <c r="C1560" s="45">
        <f t="shared" si="98"/>
        <v>0</v>
      </c>
      <c r="D1560" s="44">
        <f t="shared" si="99"/>
        <v>0</v>
      </c>
      <c r="E1560" s="217">
        <f t="shared" si="101"/>
        <v>0</v>
      </c>
      <c r="F1560" s="284"/>
      <c r="G1560" s="289"/>
      <c r="H1560" s="304"/>
      <c r="I1560" s="290"/>
      <c r="J1560" s="304"/>
      <c r="K1560" s="305"/>
      <c r="L1560" s="50"/>
      <c r="M1560" s="63"/>
    </row>
    <row r="1561" spans="1:13">
      <c r="A1561" s="44">
        <f t="shared" ca="1" si="100"/>
        <v>0</v>
      </c>
      <c r="B1561" s="44" t="b" cm="1">
        <f t="array" ref="B1561">AND(分科號=E1561,D1561&gt;=分起日,D1561&lt;=分訖日,IF(分專案="全部",TRUE,J1561=分專案))</f>
        <v>0</v>
      </c>
      <c r="C1561" s="45">
        <f t="shared" si="98"/>
        <v>0</v>
      </c>
      <c r="D1561" s="44">
        <f t="shared" si="99"/>
        <v>0</v>
      </c>
      <c r="E1561" s="217">
        <f t="shared" si="101"/>
        <v>0</v>
      </c>
      <c r="F1561" s="284"/>
      <c r="G1561" s="289"/>
      <c r="H1561" s="304"/>
      <c r="I1561" s="290"/>
      <c r="J1561" s="304"/>
      <c r="K1561" s="305"/>
      <c r="L1561" s="50"/>
      <c r="M1561" s="63"/>
    </row>
    <row r="1562" spans="1:13">
      <c r="A1562" s="44">
        <f t="shared" ca="1" si="100"/>
        <v>0</v>
      </c>
      <c r="B1562" s="44" t="b" cm="1">
        <f t="array" ref="B1562">AND(分科號=E1562,D1562&gt;=分起日,D1562&lt;=分訖日,IF(分專案="全部",TRUE,J1562=分專案))</f>
        <v>0</v>
      </c>
      <c r="C1562" s="45">
        <f t="shared" si="98"/>
        <v>0</v>
      </c>
      <c r="D1562" s="44">
        <f t="shared" si="99"/>
        <v>0</v>
      </c>
      <c r="E1562" s="217">
        <f t="shared" si="101"/>
        <v>0</v>
      </c>
      <c r="F1562" s="284"/>
      <c r="G1562" s="289"/>
      <c r="H1562" s="304"/>
      <c r="I1562" s="290"/>
      <c r="J1562" s="304"/>
      <c r="K1562" s="305"/>
      <c r="L1562" s="50"/>
      <c r="M1562" s="63"/>
    </row>
    <row r="1563" spans="1:13">
      <c r="A1563" s="44">
        <f t="shared" ca="1" si="100"/>
        <v>0</v>
      </c>
      <c r="B1563" s="44" t="b" cm="1">
        <f t="array" ref="B1563">AND(分科號=E1563,D1563&gt;=分起日,D1563&lt;=分訖日,IF(分專案="全部",TRUE,J1563=分專案))</f>
        <v>0</v>
      </c>
      <c r="C1563" s="45">
        <f t="shared" si="98"/>
        <v>0</v>
      </c>
      <c r="D1563" s="44">
        <f t="shared" si="99"/>
        <v>0</v>
      </c>
      <c r="E1563" s="217">
        <f t="shared" si="101"/>
        <v>0</v>
      </c>
      <c r="F1563" s="284"/>
      <c r="G1563" s="289"/>
      <c r="H1563" s="304"/>
      <c r="I1563" s="290"/>
      <c r="J1563" s="304"/>
      <c r="K1563" s="305"/>
      <c r="L1563" s="50"/>
      <c r="M1563" s="63"/>
    </row>
    <row r="1564" spans="1:13">
      <c r="A1564" s="44">
        <f t="shared" ca="1" si="100"/>
        <v>0</v>
      </c>
      <c r="B1564" s="44" t="b" cm="1">
        <f t="array" ref="B1564">AND(分科號=E1564,D1564&gt;=分起日,D1564&lt;=分訖日,IF(分專案="全部",TRUE,J1564=分專案))</f>
        <v>0</v>
      </c>
      <c r="C1564" s="45">
        <f t="shared" si="98"/>
        <v>0</v>
      </c>
      <c r="D1564" s="44">
        <f t="shared" si="99"/>
        <v>0</v>
      </c>
      <c r="E1564" s="217">
        <f t="shared" si="101"/>
        <v>0</v>
      </c>
      <c r="F1564" s="284"/>
      <c r="G1564" s="289"/>
      <c r="H1564" s="304"/>
      <c r="I1564" s="290"/>
      <c r="J1564" s="304"/>
      <c r="K1564" s="305"/>
      <c r="L1564" s="50"/>
      <c r="M1564" s="63"/>
    </row>
    <row r="1565" spans="1:13">
      <c r="A1565" s="44">
        <f t="shared" ca="1" si="100"/>
        <v>0</v>
      </c>
      <c r="B1565" s="44" t="b" cm="1">
        <f t="array" ref="B1565">AND(分科號=E1565,D1565&gt;=分起日,D1565&lt;=分訖日,IF(分專案="全部",TRUE,J1565=分專案))</f>
        <v>0</v>
      </c>
      <c r="C1565" s="45">
        <f t="shared" si="98"/>
        <v>0</v>
      </c>
      <c r="D1565" s="44">
        <f t="shared" si="99"/>
        <v>0</v>
      </c>
      <c r="E1565" s="217">
        <f t="shared" si="101"/>
        <v>0</v>
      </c>
      <c r="F1565" s="284"/>
      <c r="G1565" s="289"/>
      <c r="H1565" s="304"/>
      <c r="I1565" s="290"/>
      <c r="J1565" s="304"/>
      <c r="K1565" s="305"/>
      <c r="L1565" s="50"/>
      <c r="M1565" s="63"/>
    </row>
    <row r="1566" spans="1:13">
      <c r="A1566" s="44">
        <f t="shared" ca="1" si="100"/>
        <v>0</v>
      </c>
      <c r="B1566" s="44" t="b" cm="1">
        <f t="array" ref="B1566">AND(分科號=E1566,D1566&gt;=分起日,D1566&lt;=分訖日,IF(分專案="全部",TRUE,J1566=分專案))</f>
        <v>0</v>
      </c>
      <c r="C1566" s="45">
        <f t="shared" si="98"/>
        <v>0</v>
      </c>
      <c r="D1566" s="44">
        <f t="shared" si="99"/>
        <v>0</v>
      </c>
      <c r="E1566" s="217">
        <f t="shared" si="101"/>
        <v>0</v>
      </c>
      <c r="F1566" s="284"/>
      <c r="G1566" s="289"/>
      <c r="H1566" s="304"/>
      <c r="I1566" s="290"/>
      <c r="J1566" s="304"/>
      <c r="K1566" s="305"/>
      <c r="L1566" s="50"/>
      <c r="M1566" s="63"/>
    </row>
    <row r="1567" spans="1:13">
      <c r="A1567" s="44">
        <f t="shared" ca="1" si="100"/>
        <v>0</v>
      </c>
      <c r="B1567" s="44" t="b" cm="1">
        <f t="array" ref="B1567">AND(分科號=E1567,D1567&gt;=分起日,D1567&lt;=分訖日,IF(分專案="全部",TRUE,J1567=分專案))</f>
        <v>0</v>
      </c>
      <c r="C1567" s="45">
        <f t="shared" si="98"/>
        <v>0</v>
      </c>
      <c r="D1567" s="44">
        <f t="shared" si="99"/>
        <v>0</v>
      </c>
      <c r="E1567" s="217">
        <f t="shared" si="101"/>
        <v>0</v>
      </c>
      <c r="F1567" s="284"/>
      <c r="G1567" s="289"/>
      <c r="H1567" s="304"/>
      <c r="I1567" s="290"/>
      <c r="J1567" s="304"/>
      <c r="K1567" s="305"/>
      <c r="L1567" s="50"/>
      <c r="M1567" s="63"/>
    </row>
    <row r="1568" spans="1:13">
      <c r="A1568" s="44">
        <f t="shared" ca="1" si="100"/>
        <v>0</v>
      </c>
      <c r="B1568" s="44" t="b" cm="1">
        <f t="array" ref="B1568">AND(分科號=E1568,D1568&gt;=分起日,D1568&lt;=分訖日,IF(分專案="全部",TRUE,J1568=分專案))</f>
        <v>0</v>
      </c>
      <c r="C1568" s="45">
        <f t="shared" si="98"/>
        <v>0</v>
      </c>
      <c r="D1568" s="44">
        <f t="shared" si="99"/>
        <v>0</v>
      </c>
      <c r="E1568" s="217">
        <f t="shared" si="101"/>
        <v>0</v>
      </c>
      <c r="F1568" s="284"/>
      <c r="G1568" s="289"/>
      <c r="H1568" s="304"/>
      <c r="I1568" s="290"/>
      <c r="J1568" s="304"/>
      <c r="K1568" s="305"/>
      <c r="L1568" s="50"/>
      <c r="M1568" s="63"/>
    </row>
    <row r="1569" spans="1:13">
      <c r="A1569" s="44">
        <f t="shared" ca="1" si="100"/>
        <v>0</v>
      </c>
      <c r="B1569" s="44" t="b" cm="1">
        <f t="array" ref="B1569">AND(分科號=E1569,D1569&gt;=分起日,D1569&lt;=分訖日,IF(分專案="全部",TRUE,J1569=分專案))</f>
        <v>0</v>
      </c>
      <c r="C1569" s="45">
        <f t="shared" si="98"/>
        <v>0</v>
      </c>
      <c r="D1569" s="44">
        <f t="shared" si="99"/>
        <v>0</v>
      </c>
      <c r="E1569" s="217">
        <f t="shared" si="101"/>
        <v>0</v>
      </c>
      <c r="F1569" s="284"/>
      <c r="G1569" s="289"/>
      <c r="H1569" s="304"/>
      <c r="I1569" s="290"/>
      <c r="J1569" s="304"/>
      <c r="K1569" s="305"/>
      <c r="L1569" s="50"/>
      <c r="M1569" s="63"/>
    </row>
    <row r="1570" spans="1:13">
      <c r="A1570" s="44">
        <f t="shared" ca="1" si="100"/>
        <v>0</v>
      </c>
      <c r="B1570" s="44" t="b" cm="1">
        <f t="array" ref="B1570">AND(分科號=E1570,D1570&gt;=分起日,D1570&lt;=分訖日,IF(分專案="全部",TRUE,J1570=分專案))</f>
        <v>0</v>
      </c>
      <c r="C1570" s="45">
        <f t="shared" si="98"/>
        <v>0</v>
      </c>
      <c r="D1570" s="44">
        <f t="shared" si="99"/>
        <v>0</v>
      </c>
      <c r="E1570" s="217">
        <f t="shared" si="101"/>
        <v>0</v>
      </c>
      <c r="F1570" s="284"/>
      <c r="G1570" s="289"/>
      <c r="H1570" s="304"/>
      <c r="I1570" s="290"/>
      <c r="J1570" s="304"/>
      <c r="K1570" s="305"/>
      <c r="L1570" s="50"/>
      <c r="M1570" s="63"/>
    </row>
    <row r="1571" spans="1:13">
      <c r="A1571" s="44">
        <f t="shared" ca="1" si="100"/>
        <v>0</v>
      </c>
      <c r="B1571" s="44" t="b" cm="1">
        <f t="array" ref="B1571">AND(分科號=E1571,D1571&gt;=分起日,D1571&lt;=分訖日,IF(分專案="全部",TRUE,J1571=分專案))</f>
        <v>0</v>
      </c>
      <c r="C1571" s="45">
        <f t="shared" si="98"/>
        <v>0</v>
      </c>
      <c r="D1571" s="44">
        <f t="shared" si="99"/>
        <v>0</v>
      </c>
      <c r="E1571" s="217">
        <f t="shared" si="101"/>
        <v>0</v>
      </c>
      <c r="F1571" s="284"/>
      <c r="G1571" s="289"/>
      <c r="H1571" s="304"/>
      <c r="I1571" s="290"/>
      <c r="J1571" s="304"/>
      <c r="K1571" s="305"/>
      <c r="L1571" s="50"/>
      <c r="M1571" s="63"/>
    </row>
    <row r="1572" spans="1:13">
      <c r="A1572" s="44">
        <f t="shared" ca="1" si="100"/>
        <v>0</v>
      </c>
      <c r="B1572" s="44" t="b" cm="1">
        <f t="array" ref="B1572">AND(分科號=E1572,D1572&gt;=分起日,D1572&lt;=分訖日,IF(分專案="全部",TRUE,J1572=分專案))</f>
        <v>0</v>
      </c>
      <c r="C1572" s="45">
        <f t="shared" si="98"/>
        <v>0</v>
      </c>
      <c r="D1572" s="44">
        <f t="shared" si="99"/>
        <v>0</v>
      </c>
      <c r="E1572" s="217">
        <f t="shared" si="101"/>
        <v>0</v>
      </c>
      <c r="F1572" s="284"/>
      <c r="G1572" s="289"/>
      <c r="H1572" s="304"/>
      <c r="I1572" s="290"/>
      <c r="J1572" s="304"/>
      <c r="K1572" s="305"/>
      <c r="L1572" s="50"/>
      <c r="M1572" s="63"/>
    </row>
    <row r="1573" spans="1:13">
      <c r="A1573" s="44">
        <f t="shared" ca="1" si="100"/>
        <v>0</v>
      </c>
      <c r="B1573" s="44" t="b" cm="1">
        <f t="array" ref="B1573">AND(分科號=E1573,D1573&gt;=分起日,D1573&lt;=分訖日,IF(分專案="全部",TRUE,J1573=分專案))</f>
        <v>0</v>
      </c>
      <c r="C1573" s="45">
        <f t="shared" si="98"/>
        <v>0</v>
      </c>
      <c r="D1573" s="44">
        <f t="shared" si="99"/>
        <v>0</v>
      </c>
      <c r="E1573" s="217">
        <f t="shared" si="101"/>
        <v>0</v>
      </c>
      <c r="F1573" s="284"/>
      <c r="G1573" s="289"/>
      <c r="H1573" s="304"/>
      <c r="I1573" s="290"/>
      <c r="J1573" s="304"/>
      <c r="K1573" s="305"/>
      <c r="L1573" s="50"/>
      <c r="M1573" s="63"/>
    </row>
    <row r="1574" spans="1:13">
      <c r="A1574" s="44">
        <f t="shared" ca="1" si="100"/>
        <v>0</v>
      </c>
      <c r="B1574" s="44" t="b" cm="1">
        <f t="array" ref="B1574">AND(分科號=E1574,D1574&gt;=分起日,D1574&lt;=分訖日,IF(分專案="全部",TRUE,J1574=分專案))</f>
        <v>0</v>
      </c>
      <c r="C1574" s="45">
        <f t="shared" si="98"/>
        <v>0</v>
      </c>
      <c r="D1574" s="44">
        <f t="shared" si="99"/>
        <v>0</v>
      </c>
      <c r="E1574" s="217">
        <f t="shared" si="101"/>
        <v>0</v>
      </c>
      <c r="F1574" s="284"/>
      <c r="G1574" s="289"/>
      <c r="H1574" s="304"/>
      <c r="I1574" s="290"/>
      <c r="J1574" s="304"/>
      <c r="K1574" s="305"/>
      <c r="L1574" s="50"/>
      <c r="M1574" s="63"/>
    </row>
    <row r="1575" spans="1:13">
      <c r="A1575" s="44">
        <f t="shared" ca="1" si="100"/>
        <v>0</v>
      </c>
      <c r="B1575" s="44" t="b" cm="1">
        <f t="array" ref="B1575">AND(分科號=E1575,D1575&gt;=分起日,D1575&lt;=分訖日,IF(分專案="全部",TRUE,J1575=分專案))</f>
        <v>0</v>
      </c>
      <c r="C1575" s="45">
        <f t="shared" si="98"/>
        <v>0</v>
      </c>
      <c r="D1575" s="44">
        <f t="shared" si="99"/>
        <v>0</v>
      </c>
      <c r="E1575" s="217">
        <f t="shared" si="101"/>
        <v>0</v>
      </c>
      <c r="F1575" s="284"/>
      <c r="G1575" s="289"/>
      <c r="H1575" s="304"/>
      <c r="I1575" s="290"/>
      <c r="J1575" s="304"/>
      <c r="K1575" s="305"/>
      <c r="L1575" s="50"/>
      <c r="M1575" s="63"/>
    </row>
    <row r="1576" spans="1:13">
      <c r="A1576" s="44">
        <f t="shared" ca="1" si="100"/>
        <v>0</v>
      </c>
      <c r="B1576" s="44" t="b" cm="1">
        <f t="array" ref="B1576">AND(分科號=E1576,D1576&gt;=分起日,D1576&lt;=分訖日,IF(分專案="全部",TRUE,J1576=分專案))</f>
        <v>0</v>
      </c>
      <c r="C1576" s="45">
        <f t="shared" si="98"/>
        <v>0</v>
      </c>
      <c r="D1576" s="44">
        <f t="shared" si="99"/>
        <v>0</v>
      </c>
      <c r="E1576" s="217">
        <f t="shared" si="101"/>
        <v>0</v>
      </c>
      <c r="F1576" s="284"/>
      <c r="G1576" s="289"/>
      <c r="H1576" s="304"/>
      <c r="I1576" s="290"/>
      <c r="J1576" s="304"/>
      <c r="K1576" s="305"/>
      <c r="L1576" s="50"/>
      <c r="M1576" s="63"/>
    </row>
    <row r="1577" spans="1:13">
      <c r="A1577" s="44">
        <f t="shared" ca="1" si="100"/>
        <v>0</v>
      </c>
      <c r="B1577" s="44" t="b" cm="1">
        <f t="array" ref="B1577">AND(分科號=E1577,D1577&gt;=分起日,D1577&lt;=分訖日,IF(分專案="全部",TRUE,J1577=分專案))</f>
        <v>0</v>
      </c>
      <c r="C1577" s="45">
        <f t="shared" si="98"/>
        <v>0</v>
      </c>
      <c r="D1577" s="44">
        <f t="shared" si="99"/>
        <v>0</v>
      </c>
      <c r="E1577" s="217">
        <f t="shared" si="101"/>
        <v>0</v>
      </c>
      <c r="F1577" s="284"/>
      <c r="G1577" s="289"/>
      <c r="H1577" s="304"/>
      <c r="I1577" s="290"/>
      <c r="J1577" s="304"/>
      <c r="K1577" s="305"/>
      <c r="L1577" s="50"/>
      <c r="M1577" s="63"/>
    </row>
    <row r="1578" spans="1:13">
      <c r="A1578" s="44">
        <f t="shared" ca="1" si="100"/>
        <v>0</v>
      </c>
      <c r="B1578" s="44" t="b" cm="1">
        <f t="array" ref="B1578">AND(分科號=E1578,D1578&gt;=分起日,D1578&lt;=分訖日,IF(分專案="全部",TRUE,J1578=分專案))</f>
        <v>0</v>
      </c>
      <c r="C1578" s="45">
        <f t="shared" si="98"/>
        <v>0</v>
      </c>
      <c r="D1578" s="44">
        <f t="shared" si="99"/>
        <v>0</v>
      </c>
      <c r="E1578" s="217">
        <f t="shared" si="101"/>
        <v>0</v>
      </c>
      <c r="F1578" s="284"/>
      <c r="G1578" s="289"/>
      <c r="H1578" s="304"/>
      <c r="I1578" s="290"/>
      <c r="J1578" s="304"/>
      <c r="K1578" s="305"/>
      <c r="L1578" s="50"/>
      <c r="M1578" s="63"/>
    </row>
    <row r="1579" spans="1:13">
      <c r="A1579" s="44">
        <f t="shared" ca="1" si="100"/>
        <v>0</v>
      </c>
      <c r="B1579" s="44" t="b" cm="1">
        <f t="array" ref="B1579">AND(分科號=E1579,D1579&gt;=分起日,D1579&lt;=分訖日,IF(分專案="全部",TRUE,J1579=分專案))</f>
        <v>0</v>
      </c>
      <c r="C1579" s="45">
        <f t="shared" si="98"/>
        <v>0</v>
      </c>
      <c r="D1579" s="44">
        <f t="shared" si="99"/>
        <v>0</v>
      </c>
      <c r="E1579" s="217">
        <f t="shared" si="101"/>
        <v>0</v>
      </c>
      <c r="F1579" s="284"/>
      <c r="G1579" s="289"/>
      <c r="H1579" s="304"/>
      <c r="I1579" s="290"/>
      <c r="J1579" s="304"/>
      <c r="K1579" s="305"/>
      <c r="L1579" s="50"/>
      <c r="M1579" s="63"/>
    </row>
    <row r="1580" spans="1:13">
      <c r="A1580" s="44">
        <f t="shared" ca="1" si="100"/>
        <v>0</v>
      </c>
      <c r="B1580" s="44" t="b" cm="1">
        <f t="array" ref="B1580">AND(分科號=E1580,D1580&gt;=分起日,D1580&lt;=分訖日,IF(分專案="全部",TRUE,J1580=分專案))</f>
        <v>0</v>
      </c>
      <c r="C1580" s="45">
        <f t="shared" si="98"/>
        <v>0</v>
      </c>
      <c r="D1580" s="44">
        <f t="shared" si="99"/>
        <v>0</v>
      </c>
      <c r="E1580" s="217">
        <f t="shared" si="101"/>
        <v>0</v>
      </c>
      <c r="F1580" s="284"/>
      <c r="G1580" s="289"/>
      <c r="H1580" s="304"/>
      <c r="I1580" s="290"/>
      <c r="J1580" s="304"/>
      <c r="K1580" s="305"/>
      <c r="L1580" s="50"/>
      <c r="M1580" s="63"/>
    </row>
    <row r="1581" spans="1:13">
      <c r="A1581" s="44">
        <f t="shared" ca="1" si="100"/>
        <v>0</v>
      </c>
      <c r="B1581" s="44" t="b" cm="1">
        <f t="array" ref="B1581">AND(分科號=E1581,D1581&gt;=分起日,D1581&lt;=分訖日,IF(分專案="全部",TRUE,J1581=分專案))</f>
        <v>0</v>
      </c>
      <c r="C1581" s="45">
        <f t="shared" si="98"/>
        <v>0</v>
      </c>
      <c r="D1581" s="44">
        <f t="shared" si="99"/>
        <v>0</v>
      </c>
      <c r="E1581" s="217">
        <f t="shared" si="101"/>
        <v>0</v>
      </c>
      <c r="F1581" s="284"/>
      <c r="G1581" s="289"/>
      <c r="H1581" s="304"/>
      <c r="I1581" s="290"/>
      <c r="J1581" s="304"/>
      <c r="K1581" s="305"/>
      <c r="L1581" s="50"/>
      <c r="M1581" s="63"/>
    </row>
    <row r="1582" spans="1:13">
      <c r="A1582" s="44">
        <f t="shared" ca="1" si="100"/>
        <v>0</v>
      </c>
      <c r="B1582" s="44" t="b" cm="1">
        <f t="array" ref="B1582">AND(分科號=E1582,D1582&gt;=分起日,D1582&lt;=分訖日,IF(分專案="全部",TRUE,J1582=分專案))</f>
        <v>0</v>
      </c>
      <c r="C1582" s="45">
        <f t="shared" si="98"/>
        <v>0</v>
      </c>
      <c r="D1582" s="44">
        <f t="shared" si="99"/>
        <v>0</v>
      </c>
      <c r="E1582" s="217">
        <f t="shared" si="101"/>
        <v>0</v>
      </c>
      <c r="F1582" s="284"/>
      <c r="G1582" s="289"/>
      <c r="H1582" s="304"/>
      <c r="I1582" s="290"/>
      <c r="J1582" s="304"/>
      <c r="K1582" s="305"/>
      <c r="L1582" s="50"/>
      <c r="M1582" s="63"/>
    </row>
    <row r="1583" spans="1:13">
      <c r="A1583" s="44">
        <f t="shared" ca="1" si="100"/>
        <v>0</v>
      </c>
      <c r="B1583" s="44" t="b" cm="1">
        <f t="array" ref="B1583">AND(分科號=E1583,D1583&gt;=分起日,D1583&lt;=分訖日,IF(分專案="全部",TRUE,J1583=分專案))</f>
        <v>0</v>
      </c>
      <c r="C1583" s="45">
        <f t="shared" si="98"/>
        <v>0</v>
      </c>
      <c r="D1583" s="44">
        <f t="shared" si="99"/>
        <v>0</v>
      </c>
      <c r="E1583" s="217">
        <f t="shared" si="101"/>
        <v>0</v>
      </c>
      <c r="F1583" s="284"/>
      <c r="G1583" s="289"/>
      <c r="H1583" s="304"/>
      <c r="I1583" s="290"/>
      <c r="J1583" s="304"/>
      <c r="K1583" s="305"/>
      <c r="L1583" s="50"/>
      <c r="M1583" s="63"/>
    </row>
    <row r="1584" spans="1:13">
      <c r="A1584" s="44">
        <f t="shared" ca="1" si="100"/>
        <v>0</v>
      </c>
      <c r="B1584" s="44" t="b" cm="1">
        <f t="array" ref="B1584">AND(分科號=E1584,D1584&gt;=分起日,D1584&lt;=分訖日,IF(分專案="全部",TRUE,J1584=分專案))</f>
        <v>0</v>
      </c>
      <c r="C1584" s="45">
        <f t="shared" si="98"/>
        <v>0</v>
      </c>
      <c r="D1584" s="44">
        <f t="shared" si="99"/>
        <v>0</v>
      </c>
      <c r="E1584" s="217">
        <f t="shared" si="101"/>
        <v>0</v>
      </c>
      <c r="F1584" s="284"/>
      <c r="G1584" s="289"/>
      <c r="H1584" s="304"/>
      <c r="I1584" s="290"/>
      <c r="J1584" s="304"/>
      <c r="K1584" s="305"/>
      <c r="L1584" s="50"/>
      <c r="M1584" s="63"/>
    </row>
    <row r="1585" spans="1:13">
      <c r="A1585" s="44">
        <f t="shared" ca="1" si="100"/>
        <v>0</v>
      </c>
      <c r="B1585" s="44" t="b" cm="1">
        <f t="array" ref="B1585">AND(分科號=E1585,D1585&gt;=分起日,D1585&lt;=分訖日,IF(分專案="全部",TRUE,J1585=分專案))</f>
        <v>0</v>
      </c>
      <c r="C1585" s="45">
        <f t="shared" si="98"/>
        <v>0</v>
      </c>
      <c r="D1585" s="44">
        <f t="shared" si="99"/>
        <v>0</v>
      </c>
      <c r="E1585" s="217">
        <f t="shared" si="101"/>
        <v>0</v>
      </c>
      <c r="F1585" s="284"/>
      <c r="G1585" s="289"/>
      <c r="H1585" s="304"/>
      <c r="I1585" s="290"/>
      <c r="J1585" s="304"/>
      <c r="K1585" s="305"/>
      <c r="L1585" s="50"/>
      <c r="M1585" s="63"/>
    </row>
    <row r="1586" spans="1:13">
      <c r="A1586" s="44">
        <f t="shared" ca="1" si="100"/>
        <v>0</v>
      </c>
      <c r="B1586" s="44" t="b" cm="1">
        <f t="array" ref="B1586">AND(分科號=E1586,D1586&gt;=分起日,D1586&lt;=分訖日,IF(分專案="全部",TRUE,J1586=分專案))</f>
        <v>0</v>
      </c>
      <c r="C1586" s="45">
        <f t="shared" si="98"/>
        <v>0</v>
      </c>
      <c r="D1586" s="44">
        <f t="shared" si="99"/>
        <v>0</v>
      </c>
      <c r="E1586" s="217">
        <f t="shared" si="101"/>
        <v>0</v>
      </c>
      <c r="F1586" s="284"/>
      <c r="G1586" s="289"/>
      <c r="H1586" s="304"/>
      <c r="I1586" s="290"/>
      <c r="J1586" s="304"/>
      <c r="K1586" s="305"/>
      <c r="L1586" s="50"/>
      <c r="M1586" s="63"/>
    </row>
    <row r="1587" spans="1:13">
      <c r="A1587" s="44">
        <f t="shared" ca="1" si="100"/>
        <v>0</v>
      </c>
      <c r="B1587" s="44" t="b" cm="1">
        <f t="array" ref="B1587">AND(分科號=E1587,D1587&gt;=分起日,D1587&lt;=分訖日,IF(分專案="全部",TRUE,J1587=分專案))</f>
        <v>0</v>
      </c>
      <c r="C1587" s="45">
        <f t="shared" si="98"/>
        <v>0</v>
      </c>
      <c r="D1587" s="44">
        <f t="shared" si="99"/>
        <v>0</v>
      </c>
      <c r="E1587" s="217">
        <f t="shared" si="101"/>
        <v>0</v>
      </c>
      <c r="F1587" s="284"/>
      <c r="G1587" s="289"/>
      <c r="H1587" s="304"/>
      <c r="I1587" s="290"/>
      <c r="J1587" s="304"/>
      <c r="K1587" s="305"/>
      <c r="L1587" s="50"/>
      <c r="M1587" s="63"/>
    </row>
    <row r="1588" spans="1:13">
      <c r="A1588" s="44">
        <f t="shared" ca="1" si="100"/>
        <v>0</v>
      </c>
      <c r="B1588" s="44" t="b" cm="1">
        <f t="array" ref="B1588">AND(分科號=E1588,D1588&gt;=分起日,D1588&lt;=分訖日,IF(分專案="全部",TRUE,J1588=分專案))</f>
        <v>0</v>
      </c>
      <c r="C1588" s="45">
        <f t="shared" si="98"/>
        <v>0</v>
      </c>
      <c r="D1588" s="44">
        <f t="shared" si="99"/>
        <v>0</v>
      </c>
      <c r="E1588" s="217">
        <f t="shared" si="101"/>
        <v>0</v>
      </c>
      <c r="F1588" s="284"/>
      <c r="G1588" s="289"/>
      <c r="H1588" s="304"/>
      <c r="I1588" s="290"/>
      <c r="J1588" s="304"/>
      <c r="K1588" s="305"/>
      <c r="L1588" s="50"/>
      <c r="M1588" s="63"/>
    </row>
    <row r="1589" spans="1:13">
      <c r="A1589" s="44">
        <f t="shared" ca="1" si="100"/>
        <v>0</v>
      </c>
      <c r="B1589" s="44" t="b" cm="1">
        <f t="array" ref="B1589">AND(分科號=E1589,D1589&gt;=分起日,D1589&lt;=分訖日,IF(分專案="全部",TRUE,J1589=分專案))</f>
        <v>0</v>
      </c>
      <c r="C1589" s="45">
        <f t="shared" si="98"/>
        <v>0</v>
      </c>
      <c r="D1589" s="44">
        <f t="shared" si="99"/>
        <v>0</v>
      </c>
      <c r="E1589" s="217">
        <f t="shared" si="101"/>
        <v>0</v>
      </c>
      <c r="F1589" s="284"/>
      <c r="G1589" s="289"/>
      <c r="H1589" s="304"/>
      <c r="I1589" s="290"/>
      <c r="J1589" s="304"/>
      <c r="K1589" s="305"/>
      <c r="L1589" s="50"/>
      <c r="M1589" s="63"/>
    </row>
    <row r="1590" spans="1:13">
      <c r="A1590" s="44">
        <f t="shared" ca="1" si="100"/>
        <v>0</v>
      </c>
      <c r="B1590" s="44" t="b" cm="1">
        <f t="array" ref="B1590">AND(分科號=E1590,D1590&gt;=分起日,D1590&lt;=分訖日,IF(分專案="全部",TRUE,J1590=分專案))</f>
        <v>0</v>
      </c>
      <c r="C1590" s="45">
        <f t="shared" si="98"/>
        <v>0</v>
      </c>
      <c r="D1590" s="44">
        <f t="shared" si="99"/>
        <v>0</v>
      </c>
      <c r="E1590" s="217">
        <f t="shared" si="101"/>
        <v>0</v>
      </c>
      <c r="F1590" s="284"/>
      <c r="G1590" s="289"/>
      <c r="H1590" s="304"/>
      <c r="I1590" s="290"/>
      <c r="J1590" s="304"/>
      <c r="K1590" s="305"/>
      <c r="L1590" s="50"/>
      <c r="M1590" s="63"/>
    </row>
    <row r="1591" spans="1:13">
      <c r="A1591" s="44">
        <f t="shared" ca="1" si="100"/>
        <v>0</v>
      </c>
      <c r="B1591" s="44" t="b" cm="1">
        <f t="array" ref="B1591">AND(分科號=E1591,D1591&gt;=分起日,D1591&lt;=分訖日,IF(分專案="全部",TRUE,J1591=分專案))</f>
        <v>0</v>
      </c>
      <c r="C1591" s="45">
        <f t="shared" si="98"/>
        <v>0</v>
      </c>
      <c r="D1591" s="44">
        <f t="shared" si="99"/>
        <v>0</v>
      </c>
      <c r="E1591" s="217">
        <f t="shared" si="101"/>
        <v>0</v>
      </c>
      <c r="F1591" s="284"/>
      <c r="G1591" s="289"/>
      <c r="H1591" s="304"/>
      <c r="I1591" s="290"/>
      <c r="J1591" s="304"/>
      <c r="K1591" s="305"/>
      <c r="L1591" s="50"/>
      <c r="M1591" s="63"/>
    </row>
    <row r="1592" spans="1:13">
      <c r="A1592" s="44">
        <f t="shared" ca="1" si="100"/>
        <v>0</v>
      </c>
      <c r="B1592" s="44" t="b" cm="1">
        <f t="array" ref="B1592">AND(分科號=E1592,D1592&gt;=分起日,D1592&lt;=分訖日,IF(分專案="全部",TRUE,J1592=分專案))</f>
        <v>0</v>
      </c>
      <c r="C1592" s="45">
        <f t="shared" si="98"/>
        <v>0</v>
      </c>
      <c r="D1592" s="44">
        <f t="shared" si="99"/>
        <v>0</v>
      </c>
      <c r="E1592" s="217">
        <f t="shared" si="101"/>
        <v>0</v>
      </c>
      <c r="F1592" s="284"/>
      <c r="G1592" s="289"/>
      <c r="H1592" s="304"/>
      <c r="I1592" s="290"/>
      <c r="J1592" s="304"/>
      <c r="K1592" s="305"/>
      <c r="L1592" s="50"/>
      <c r="M1592" s="63"/>
    </row>
    <row r="1593" spans="1:13">
      <c r="A1593" s="44">
        <f t="shared" ca="1" si="100"/>
        <v>0</v>
      </c>
      <c r="B1593" s="44" t="b" cm="1">
        <f t="array" ref="B1593">AND(分科號=E1593,D1593&gt;=分起日,D1593&lt;=分訖日,IF(分專案="全部",TRUE,J1593=分專案))</f>
        <v>0</v>
      </c>
      <c r="C1593" s="45">
        <f t="shared" si="98"/>
        <v>0</v>
      </c>
      <c r="D1593" s="44">
        <f t="shared" si="99"/>
        <v>0</v>
      </c>
      <c r="E1593" s="217">
        <f t="shared" si="101"/>
        <v>0</v>
      </c>
      <c r="F1593" s="284"/>
      <c r="G1593" s="289"/>
      <c r="H1593" s="304"/>
      <c r="I1593" s="290"/>
      <c r="J1593" s="304"/>
      <c r="K1593" s="305"/>
      <c r="L1593" s="50"/>
      <c r="M1593" s="63"/>
    </row>
    <row r="1594" spans="1:13">
      <c r="A1594" s="44">
        <f t="shared" ca="1" si="100"/>
        <v>0</v>
      </c>
      <c r="B1594" s="44" t="b" cm="1">
        <f t="array" ref="B1594">AND(分科號=E1594,D1594&gt;=分起日,D1594&lt;=分訖日,IF(分專案="全部",TRUE,J1594=分專案))</f>
        <v>0</v>
      </c>
      <c r="C1594" s="45">
        <f t="shared" si="98"/>
        <v>0</v>
      </c>
      <c r="D1594" s="44">
        <f t="shared" si="99"/>
        <v>0</v>
      </c>
      <c r="E1594" s="217">
        <f t="shared" si="101"/>
        <v>0</v>
      </c>
      <c r="F1594" s="284"/>
      <c r="G1594" s="289"/>
      <c r="H1594" s="304"/>
      <c r="I1594" s="290"/>
      <c r="J1594" s="304"/>
      <c r="K1594" s="305"/>
      <c r="L1594" s="50"/>
      <c r="M1594" s="63"/>
    </row>
    <row r="1595" spans="1:13">
      <c r="A1595" s="44">
        <f t="shared" ca="1" si="100"/>
        <v>0</v>
      </c>
      <c r="B1595" s="44" t="b" cm="1">
        <f t="array" ref="B1595">AND(分科號=E1595,D1595&gt;=分起日,D1595&lt;=分訖日,IF(分專案="全部",TRUE,J1595=分專案))</f>
        <v>0</v>
      </c>
      <c r="C1595" s="45">
        <f t="shared" si="98"/>
        <v>0</v>
      </c>
      <c r="D1595" s="44">
        <f t="shared" si="99"/>
        <v>0</v>
      </c>
      <c r="E1595" s="217">
        <f t="shared" si="101"/>
        <v>0</v>
      </c>
      <c r="F1595" s="284"/>
      <c r="G1595" s="289"/>
      <c r="H1595" s="304"/>
      <c r="I1595" s="290"/>
      <c r="J1595" s="304"/>
      <c r="K1595" s="305"/>
      <c r="L1595" s="50"/>
      <c r="M1595" s="63"/>
    </row>
    <row r="1596" spans="1:13">
      <c r="A1596" s="44">
        <f t="shared" ca="1" si="100"/>
        <v>0</v>
      </c>
      <c r="B1596" s="44" t="b" cm="1">
        <f t="array" ref="B1596">AND(分科號=E1596,D1596&gt;=分起日,D1596&lt;=分訖日,IF(分專案="全部",TRUE,J1596=分專案))</f>
        <v>0</v>
      </c>
      <c r="C1596" s="45">
        <f t="shared" si="98"/>
        <v>0</v>
      </c>
      <c r="D1596" s="44">
        <f t="shared" si="99"/>
        <v>0</v>
      </c>
      <c r="E1596" s="217">
        <f t="shared" si="101"/>
        <v>0</v>
      </c>
      <c r="F1596" s="284"/>
      <c r="G1596" s="289"/>
      <c r="H1596" s="304"/>
      <c r="I1596" s="290"/>
      <c r="J1596" s="304"/>
      <c r="K1596" s="305"/>
      <c r="L1596" s="50"/>
      <c r="M1596" s="63"/>
    </row>
    <row r="1597" spans="1:13">
      <c r="A1597" s="44">
        <f t="shared" ca="1" si="100"/>
        <v>0</v>
      </c>
      <c r="B1597" s="44" t="b" cm="1">
        <f t="array" ref="B1597">AND(分科號=E1597,D1597&gt;=分起日,D1597&lt;=分訖日,IF(分專案="全部",TRUE,J1597=分專案))</f>
        <v>0</v>
      </c>
      <c r="C1597" s="45">
        <f t="shared" si="98"/>
        <v>0</v>
      </c>
      <c r="D1597" s="44">
        <f t="shared" si="99"/>
        <v>0</v>
      </c>
      <c r="E1597" s="217">
        <f t="shared" si="101"/>
        <v>0</v>
      </c>
      <c r="F1597" s="284"/>
      <c r="G1597" s="289"/>
      <c r="H1597" s="304"/>
      <c r="I1597" s="290"/>
      <c r="J1597" s="304"/>
      <c r="K1597" s="305"/>
      <c r="L1597" s="50"/>
      <c r="M1597" s="63"/>
    </row>
    <row r="1598" spans="1:13">
      <c r="A1598" s="44">
        <f t="shared" ca="1" si="100"/>
        <v>0</v>
      </c>
      <c r="B1598" s="44" t="b" cm="1">
        <f t="array" ref="B1598">AND(分科號=E1598,D1598&gt;=分起日,D1598&lt;=分訖日,IF(分專案="全部",TRUE,J1598=分專案))</f>
        <v>0</v>
      </c>
      <c r="C1598" s="45">
        <f t="shared" si="98"/>
        <v>0</v>
      </c>
      <c r="D1598" s="44">
        <f t="shared" si="99"/>
        <v>0</v>
      </c>
      <c r="E1598" s="217">
        <f t="shared" si="101"/>
        <v>0</v>
      </c>
      <c r="F1598" s="284"/>
      <c r="G1598" s="289"/>
      <c r="H1598" s="304"/>
      <c r="I1598" s="290"/>
      <c r="J1598" s="304"/>
      <c r="K1598" s="305"/>
      <c r="L1598" s="50"/>
      <c r="M1598" s="63"/>
    </row>
    <row r="1599" spans="1:13">
      <c r="A1599" s="44">
        <f t="shared" ca="1" si="100"/>
        <v>0</v>
      </c>
      <c r="B1599" s="44" t="b" cm="1">
        <f t="array" ref="B1599">AND(分科號=E1599,D1599&gt;=分起日,D1599&lt;=分訖日,IF(分專案="全部",TRUE,J1599=分專案))</f>
        <v>0</v>
      </c>
      <c r="C1599" s="45">
        <f t="shared" si="98"/>
        <v>0</v>
      </c>
      <c r="D1599" s="44">
        <f t="shared" si="99"/>
        <v>0</v>
      </c>
      <c r="E1599" s="217">
        <f t="shared" si="101"/>
        <v>0</v>
      </c>
      <c r="F1599" s="284"/>
      <c r="G1599" s="289"/>
      <c r="H1599" s="304"/>
      <c r="I1599" s="290"/>
      <c r="J1599" s="304"/>
      <c r="K1599" s="305"/>
      <c r="L1599" s="50"/>
      <c r="M1599" s="63"/>
    </row>
    <row r="1600" spans="1:13">
      <c r="A1600" s="44">
        <f t="shared" ca="1" si="100"/>
        <v>0</v>
      </c>
      <c r="B1600" s="44" t="b" cm="1">
        <f t="array" ref="B1600">AND(分科號=E1600,D1600&gt;=分起日,D1600&lt;=分訖日,IF(分專案="全部",TRUE,J1600=分專案))</f>
        <v>0</v>
      </c>
      <c r="C1600" s="45">
        <f t="shared" si="98"/>
        <v>0</v>
      </c>
      <c r="D1600" s="44">
        <f t="shared" si="99"/>
        <v>0</v>
      </c>
      <c r="E1600" s="217">
        <f t="shared" si="101"/>
        <v>0</v>
      </c>
      <c r="F1600" s="284"/>
      <c r="G1600" s="289"/>
      <c r="H1600" s="304"/>
      <c r="I1600" s="290"/>
      <c r="J1600" s="304"/>
      <c r="K1600" s="305"/>
      <c r="L1600" s="50"/>
      <c r="M1600" s="63"/>
    </row>
    <row r="1601" spans="1:13">
      <c r="A1601" s="44">
        <f t="shared" ca="1" si="100"/>
        <v>0</v>
      </c>
      <c r="B1601" s="44" t="b" cm="1">
        <f t="array" ref="B1601">AND(分科號=E1601,D1601&gt;=分起日,D1601&lt;=分訖日,IF(分專案="全部",TRUE,J1601=分專案))</f>
        <v>0</v>
      </c>
      <c r="C1601" s="45">
        <f t="shared" si="98"/>
        <v>0</v>
      </c>
      <c r="D1601" s="44">
        <f t="shared" si="99"/>
        <v>0</v>
      </c>
      <c r="E1601" s="217">
        <f t="shared" si="101"/>
        <v>0</v>
      </c>
      <c r="F1601" s="284"/>
      <c r="G1601" s="289"/>
      <c r="H1601" s="304"/>
      <c r="I1601" s="290"/>
      <c r="J1601" s="304"/>
      <c r="K1601" s="305"/>
      <c r="L1601" s="50"/>
      <c r="M1601" s="63"/>
    </row>
    <row r="1602" spans="1:13">
      <c r="A1602" s="44">
        <f t="shared" ca="1" si="100"/>
        <v>0</v>
      </c>
      <c r="B1602" s="44" t="b" cm="1">
        <f t="array" ref="B1602">AND(分科號=E1602,D1602&gt;=分起日,D1602&lt;=分訖日,IF(分專案="全部",TRUE,J1602=分專案))</f>
        <v>0</v>
      </c>
      <c r="C1602" s="45">
        <f t="shared" si="98"/>
        <v>0</v>
      </c>
      <c r="D1602" s="44">
        <f t="shared" si="99"/>
        <v>0</v>
      </c>
      <c r="E1602" s="217">
        <f t="shared" si="101"/>
        <v>0</v>
      </c>
      <c r="F1602" s="284"/>
      <c r="G1602" s="289"/>
      <c r="H1602" s="304"/>
      <c r="I1602" s="290"/>
      <c r="J1602" s="304"/>
      <c r="K1602" s="305"/>
      <c r="L1602" s="50"/>
      <c r="M1602" s="63"/>
    </row>
    <row r="1603" spans="1:13">
      <c r="A1603" s="44">
        <f t="shared" ca="1" si="100"/>
        <v>0</v>
      </c>
      <c r="B1603" s="44" t="b" cm="1">
        <f t="array" ref="B1603">AND(分科號=E1603,D1603&gt;=分起日,D1603&lt;=分訖日,IF(分專案="全部",TRUE,J1603=分專案))</f>
        <v>0</v>
      </c>
      <c r="C1603" s="45">
        <f t="shared" si="98"/>
        <v>0</v>
      </c>
      <c r="D1603" s="44">
        <f t="shared" si="99"/>
        <v>0</v>
      </c>
      <c r="E1603" s="217">
        <f t="shared" si="101"/>
        <v>0</v>
      </c>
      <c r="F1603" s="284"/>
      <c r="G1603" s="289"/>
      <c r="H1603" s="304"/>
      <c r="I1603" s="290"/>
      <c r="J1603" s="304"/>
      <c r="K1603" s="305"/>
      <c r="L1603" s="50"/>
      <c r="M1603" s="63"/>
    </row>
    <row r="1604" spans="1:13">
      <c r="A1604" s="44">
        <f t="shared" ca="1" si="100"/>
        <v>0</v>
      </c>
      <c r="B1604" s="44" t="b" cm="1">
        <f t="array" ref="B1604">AND(分科號=E1604,D1604&gt;=分起日,D1604&lt;=分訖日,IF(分專案="全部",TRUE,J1604=分專案))</f>
        <v>0</v>
      </c>
      <c r="C1604" s="45">
        <f t="shared" si="98"/>
        <v>0</v>
      </c>
      <c r="D1604" s="44">
        <f t="shared" si="99"/>
        <v>0</v>
      </c>
      <c r="E1604" s="217">
        <f t="shared" si="101"/>
        <v>0</v>
      </c>
      <c r="F1604" s="284"/>
      <c r="G1604" s="289"/>
      <c r="H1604" s="304"/>
      <c r="I1604" s="290"/>
      <c r="J1604" s="304"/>
      <c r="K1604" s="305"/>
      <c r="L1604" s="50"/>
      <c r="M1604" s="63"/>
    </row>
    <row r="1605" spans="1:13">
      <c r="A1605" s="44">
        <f t="shared" ca="1" si="100"/>
        <v>0</v>
      </c>
      <c r="B1605" s="44" t="b" cm="1">
        <f t="array" ref="B1605">AND(分科號=E1605,D1605&gt;=分起日,D1605&lt;=分訖日,IF(分專案="全部",TRUE,J1605=分專案))</f>
        <v>0</v>
      </c>
      <c r="C1605" s="45">
        <f t="shared" si="98"/>
        <v>0</v>
      </c>
      <c r="D1605" s="44">
        <f t="shared" si="99"/>
        <v>0</v>
      </c>
      <c r="E1605" s="217">
        <f t="shared" si="101"/>
        <v>0</v>
      </c>
      <c r="F1605" s="284"/>
      <c r="G1605" s="289"/>
      <c r="H1605" s="304"/>
      <c r="I1605" s="290"/>
      <c r="J1605" s="304"/>
      <c r="K1605" s="305"/>
      <c r="L1605" s="50"/>
      <c r="M1605" s="63"/>
    </row>
    <row r="1606" spans="1:13">
      <c r="A1606" s="44">
        <f t="shared" ca="1" si="100"/>
        <v>0</v>
      </c>
      <c r="B1606" s="44" t="b" cm="1">
        <f t="array" ref="B1606">AND(分科號=E1606,D1606&gt;=分起日,D1606&lt;=分訖日,IF(分專案="全部",TRUE,J1606=分專案))</f>
        <v>0</v>
      </c>
      <c r="C1606" s="45">
        <f t="shared" si="98"/>
        <v>0</v>
      </c>
      <c r="D1606" s="44">
        <f t="shared" si="99"/>
        <v>0</v>
      </c>
      <c r="E1606" s="217">
        <f t="shared" si="101"/>
        <v>0</v>
      </c>
      <c r="F1606" s="284"/>
      <c r="G1606" s="289"/>
      <c r="H1606" s="304"/>
      <c r="I1606" s="290"/>
      <c r="J1606" s="304"/>
      <c r="K1606" s="305"/>
      <c r="L1606" s="50"/>
      <c r="M1606" s="63"/>
    </row>
    <row r="1607" spans="1:13">
      <c r="A1607" s="44">
        <f t="shared" ca="1" si="100"/>
        <v>0</v>
      </c>
      <c r="B1607" s="44" t="b" cm="1">
        <f t="array" ref="B1607">AND(分科號=E1607,D1607&gt;=分起日,D1607&lt;=分訖日,IF(分專案="全部",TRUE,J1607=分專案))</f>
        <v>0</v>
      </c>
      <c r="C1607" s="45">
        <f t="shared" ref="C1607:C1670" si="102">IF(F1607&lt;&gt;"",F1607,IF(E1607&lt;&gt;0,INDEX(C:C,ROW()-1),0))</f>
        <v>0</v>
      </c>
      <c r="D1607" s="44">
        <f t="shared" ref="D1607:D1670" si="103">IF(G1607&lt;&gt;"",G1607,IF(E1607&lt;&gt;0,INDEX(D:D,ROW()-1),0))</f>
        <v>0</v>
      </c>
      <c r="E1607" s="217">
        <f t="shared" si="101"/>
        <v>0</v>
      </c>
      <c r="F1607" s="284"/>
      <c r="G1607" s="289"/>
      <c r="H1607" s="304"/>
      <c r="I1607" s="290"/>
      <c r="J1607" s="304"/>
      <c r="K1607" s="305"/>
      <c r="L1607" s="50"/>
      <c r="M1607" s="63"/>
    </row>
    <row r="1608" spans="1:13">
      <c r="A1608" s="44">
        <f t="shared" ca="1" si="100"/>
        <v>0</v>
      </c>
      <c r="B1608" s="44" t="b" cm="1">
        <f t="array" ref="B1608">AND(分科號=E1608,D1608&gt;=分起日,D1608&lt;=分訖日,IF(分專案="全部",TRUE,J1608=分專案))</f>
        <v>0</v>
      </c>
      <c r="C1608" s="45">
        <f t="shared" si="102"/>
        <v>0</v>
      </c>
      <c r="D1608" s="44">
        <f t="shared" si="103"/>
        <v>0</v>
      </c>
      <c r="E1608" s="217">
        <f t="shared" si="101"/>
        <v>0</v>
      </c>
      <c r="F1608" s="284"/>
      <c r="G1608" s="289"/>
      <c r="H1608" s="304"/>
      <c r="I1608" s="290"/>
      <c r="J1608" s="304"/>
      <c r="K1608" s="305"/>
      <c r="L1608" s="50"/>
      <c r="M1608" s="63"/>
    </row>
    <row r="1609" spans="1:13">
      <c r="A1609" s="44">
        <f t="shared" ref="A1609:A1672" ca="1" si="104">IF(B1609,COUNTIF(OFFSET(B1609,ROW()*-1+6,,ROW()-5),TRUE),0)</f>
        <v>0</v>
      </c>
      <c r="B1609" s="44" t="b" cm="1">
        <f t="array" ref="B1609">AND(分科號=E1609,D1609&gt;=分起日,D1609&lt;=分訖日,IF(分專案="全部",TRUE,J1609=分專案))</f>
        <v>0</v>
      </c>
      <c r="C1609" s="45">
        <f t="shared" si="102"/>
        <v>0</v>
      </c>
      <c r="D1609" s="44">
        <f t="shared" si="103"/>
        <v>0</v>
      </c>
      <c r="E1609" s="217">
        <f t="shared" si="101"/>
        <v>0</v>
      </c>
      <c r="F1609" s="284"/>
      <c r="G1609" s="289"/>
      <c r="H1609" s="304"/>
      <c r="I1609" s="290"/>
      <c r="J1609" s="304"/>
      <c r="K1609" s="305"/>
      <c r="L1609" s="50"/>
      <c r="M1609" s="63"/>
    </row>
    <row r="1610" spans="1:13">
      <c r="A1610" s="44">
        <f t="shared" ca="1" si="104"/>
        <v>0</v>
      </c>
      <c r="B1610" s="44" t="b" cm="1">
        <f t="array" ref="B1610">AND(分科號=E1610,D1610&gt;=分起日,D1610&lt;=分訖日,IF(分專案="全部",TRUE,J1610=分專案))</f>
        <v>0</v>
      </c>
      <c r="C1610" s="45">
        <f t="shared" si="102"/>
        <v>0</v>
      </c>
      <c r="D1610" s="44">
        <f t="shared" si="103"/>
        <v>0</v>
      </c>
      <c r="E1610" s="217">
        <f t="shared" ref="E1610:E1673" si="105">IF(I1610&lt;&gt;"",VALUE(TRIM(LEFT(I1610,6))),0)</f>
        <v>0</v>
      </c>
      <c r="F1610" s="284"/>
      <c r="G1610" s="289"/>
      <c r="H1610" s="304"/>
      <c r="I1610" s="290"/>
      <c r="J1610" s="304"/>
      <c r="K1610" s="305"/>
      <c r="L1610" s="50"/>
      <c r="M1610" s="63"/>
    </row>
    <row r="1611" spans="1:13">
      <c r="A1611" s="44">
        <f t="shared" ca="1" si="104"/>
        <v>0</v>
      </c>
      <c r="B1611" s="44" t="b" cm="1">
        <f t="array" ref="B1611">AND(分科號=E1611,D1611&gt;=分起日,D1611&lt;=分訖日,IF(分專案="全部",TRUE,J1611=分專案))</f>
        <v>0</v>
      </c>
      <c r="C1611" s="45">
        <f t="shared" si="102"/>
        <v>0</v>
      </c>
      <c r="D1611" s="44">
        <f t="shared" si="103"/>
        <v>0</v>
      </c>
      <c r="E1611" s="217">
        <f t="shared" si="105"/>
        <v>0</v>
      </c>
      <c r="F1611" s="284"/>
      <c r="G1611" s="289"/>
      <c r="H1611" s="304"/>
      <c r="I1611" s="290"/>
      <c r="J1611" s="304"/>
      <c r="K1611" s="305"/>
      <c r="L1611" s="50"/>
      <c r="M1611" s="63"/>
    </row>
    <row r="1612" spans="1:13">
      <c r="A1612" s="44">
        <f t="shared" ca="1" si="104"/>
        <v>0</v>
      </c>
      <c r="B1612" s="44" t="b" cm="1">
        <f t="array" ref="B1612">AND(分科號=E1612,D1612&gt;=分起日,D1612&lt;=分訖日,IF(分專案="全部",TRUE,J1612=分專案))</f>
        <v>0</v>
      </c>
      <c r="C1612" s="45">
        <f t="shared" si="102"/>
        <v>0</v>
      </c>
      <c r="D1612" s="44">
        <f t="shared" si="103"/>
        <v>0</v>
      </c>
      <c r="E1612" s="217">
        <f t="shared" si="105"/>
        <v>0</v>
      </c>
      <c r="F1612" s="284"/>
      <c r="G1612" s="289"/>
      <c r="H1612" s="304"/>
      <c r="I1612" s="290"/>
      <c r="J1612" s="304"/>
      <c r="K1612" s="305"/>
      <c r="L1612" s="50"/>
      <c r="M1612" s="63"/>
    </row>
    <row r="1613" spans="1:13">
      <c r="A1613" s="44">
        <f t="shared" ca="1" si="104"/>
        <v>0</v>
      </c>
      <c r="B1613" s="44" t="b" cm="1">
        <f t="array" ref="B1613">AND(分科號=E1613,D1613&gt;=分起日,D1613&lt;=分訖日,IF(分專案="全部",TRUE,J1613=分專案))</f>
        <v>0</v>
      </c>
      <c r="C1613" s="45">
        <f t="shared" si="102"/>
        <v>0</v>
      </c>
      <c r="D1613" s="44">
        <f t="shared" si="103"/>
        <v>0</v>
      </c>
      <c r="E1613" s="217">
        <f t="shared" si="105"/>
        <v>0</v>
      </c>
      <c r="F1613" s="284"/>
      <c r="G1613" s="289"/>
      <c r="H1613" s="304"/>
      <c r="I1613" s="290"/>
      <c r="J1613" s="304"/>
      <c r="K1613" s="305"/>
      <c r="L1613" s="50"/>
      <c r="M1613" s="63"/>
    </row>
    <row r="1614" spans="1:13">
      <c r="A1614" s="44">
        <f t="shared" ca="1" si="104"/>
        <v>0</v>
      </c>
      <c r="B1614" s="44" t="b" cm="1">
        <f t="array" ref="B1614">AND(分科號=E1614,D1614&gt;=分起日,D1614&lt;=分訖日,IF(分專案="全部",TRUE,J1614=分專案))</f>
        <v>0</v>
      </c>
      <c r="C1614" s="45">
        <f t="shared" si="102"/>
        <v>0</v>
      </c>
      <c r="D1614" s="44">
        <f t="shared" si="103"/>
        <v>0</v>
      </c>
      <c r="E1614" s="217">
        <f t="shared" si="105"/>
        <v>0</v>
      </c>
      <c r="F1614" s="284"/>
      <c r="G1614" s="289"/>
      <c r="H1614" s="304"/>
      <c r="I1614" s="290"/>
      <c r="J1614" s="304"/>
      <c r="K1614" s="305"/>
      <c r="L1614" s="50"/>
      <c r="M1614" s="63"/>
    </row>
    <row r="1615" spans="1:13">
      <c r="A1615" s="44">
        <f t="shared" ca="1" si="104"/>
        <v>0</v>
      </c>
      <c r="B1615" s="44" t="b" cm="1">
        <f t="array" ref="B1615">AND(分科號=E1615,D1615&gt;=分起日,D1615&lt;=分訖日,IF(分專案="全部",TRUE,J1615=分專案))</f>
        <v>0</v>
      </c>
      <c r="C1615" s="45">
        <f t="shared" si="102"/>
        <v>0</v>
      </c>
      <c r="D1615" s="44">
        <f t="shared" si="103"/>
        <v>0</v>
      </c>
      <c r="E1615" s="217">
        <f t="shared" si="105"/>
        <v>0</v>
      </c>
      <c r="F1615" s="284"/>
      <c r="G1615" s="289"/>
      <c r="H1615" s="304"/>
      <c r="I1615" s="290"/>
      <c r="J1615" s="304"/>
      <c r="K1615" s="305"/>
      <c r="L1615" s="50"/>
      <c r="M1615" s="63"/>
    </row>
    <row r="1616" spans="1:13">
      <c r="A1616" s="44">
        <f t="shared" ca="1" si="104"/>
        <v>0</v>
      </c>
      <c r="B1616" s="44" t="b" cm="1">
        <f t="array" ref="B1616">AND(分科號=E1616,D1616&gt;=分起日,D1616&lt;=分訖日,IF(分專案="全部",TRUE,J1616=分專案))</f>
        <v>0</v>
      </c>
      <c r="C1616" s="45">
        <f t="shared" si="102"/>
        <v>0</v>
      </c>
      <c r="D1616" s="44">
        <f t="shared" si="103"/>
        <v>0</v>
      </c>
      <c r="E1616" s="217">
        <f t="shared" si="105"/>
        <v>0</v>
      </c>
      <c r="F1616" s="284"/>
      <c r="G1616" s="289"/>
      <c r="H1616" s="304"/>
      <c r="I1616" s="290"/>
      <c r="J1616" s="304"/>
      <c r="K1616" s="305"/>
      <c r="L1616" s="50"/>
      <c r="M1616" s="63"/>
    </row>
    <row r="1617" spans="1:13">
      <c r="A1617" s="44">
        <f t="shared" ca="1" si="104"/>
        <v>0</v>
      </c>
      <c r="B1617" s="44" t="b" cm="1">
        <f t="array" ref="B1617">AND(分科號=E1617,D1617&gt;=分起日,D1617&lt;=分訖日,IF(分專案="全部",TRUE,J1617=分專案))</f>
        <v>0</v>
      </c>
      <c r="C1617" s="45">
        <f t="shared" si="102"/>
        <v>0</v>
      </c>
      <c r="D1617" s="44">
        <f t="shared" si="103"/>
        <v>0</v>
      </c>
      <c r="E1617" s="217">
        <f t="shared" si="105"/>
        <v>0</v>
      </c>
      <c r="F1617" s="284"/>
      <c r="G1617" s="289"/>
      <c r="H1617" s="304"/>
      <c r="I1617" s="290"/>
      <c r="J1617" s="304"/>
      <c r="K1617" s="305"/>
      <c r="L1617" s="50"/>
      <c r="M1617" s="63"/>
    </row>
    <row r="1618" spans="1:13">
      <c r="A1618" s="44">
        <f t="shared" ca="1" si="104"/>
        <v>0</v>
      </c>
      <c r="B1618" s="44" t="b" cm="1">
        <f t="array" ref="B1618">AND(分科號=E1618,D1618&gt;=分起日,D1618&lt;=分訖日,IF(分專案="全部",TRUE,J1618=分專案))</f>
        <v>0</v>
      </c>
      <c r="C1618" s="45">
        <f t="shared" si="102"/>
        <v>0</v>
      </c>
      <c r="D1618" s="44">
        <f t="shared" si="103"/>
        <v>0</v>
      </c>
      <c r="E1618" s="217">
        <f t="shared" si="105"/>
        <v>0</v>
      </c>
      <c r="F1618" s="284"/>
      <c r="G1618" s="289"/>
      <c r="H1618" s="304"/>
      <c r="I1618" s="290"/>
      <c r="J1618" s="304"/>
      <c r="K1618" s="305"/>
      <c r="L1618" s="50"/>
      <c r="M1618" s="63"/>
    </row>
    <row r="1619" spans="1:13">
      <c r="A1619" s="44">
        <f t="shared" ca="1" si="104"/>
        <v>0</v>
      </c>
      <c r="B1619" s="44" t="b" cm="1">
        <f t="array" ref="B1619">AND(分科號=E1619,D1619&gt;=分起日,D1619&lt;=分訖日,IF(分專案="全部",TRUE,J1619=分專案))</f>
        <v>0</v>
      </c>
      <c r="C1619" s="45">
        <f t="shared" si="102"/>
        <v>0</v>
      </c>
      <c r="D1619" s="44">
        <f t="shared" si="103"/>
        <v>0</v>
      </c>
      <c r="E1619" s="217">
        <f t="shared" si="105"/>
        <v>0</v>
      </c>
      <c r="F1619" s="284"/>
      <c r="G1619" s="289"/>
      <c r="H1619" s="304"/>
      <c r="I1619" s="290"/>
      <c r="J1619" s="304"/>
      <c r="K1619" s="305"/>
      <c r="L1619" s="50"/>
      <c r="M1619" s="63"/>
    </row>
    <row r="1620" spans="1:13">
      <c r="A1620" s="44">
        <f t="shared" ca="1" si="104"/>
        <v>0</v>
      </c>
      <c r="B1620" s="44" t="b" cm="1">
        <f t="array" ref="B1620">AND(分科號=E1620,D1620&gt;=分起日,D1620&lt;=分訖日,IF(分專案="全部",TRUE,J1620=分專案))</f>
        <v>0</v>
      </c>
      <c r="C1620" s="45">
        <f t="shared" si="102"/>
        <v>0</v>
      </c>
      <c r="D1620" s="44">
        <f t="shared" si="103"/>
        <v>0</v>
      </c>
      <c r="E1620" s="217">
        <f t="shared" si="105"/>
        <v>0</v>
      </c>
      <c r="F1620" s="284"/>
      <c r="G1620" s="289"/>
      <c r="H1620" s="304"/>
      <c r="I1620" s="290"/>
      <c r="J1620" s="304"/>
      <c r="K1620" s="305"/>
      <c r="L1620" s="50"/>
      <c r="M1620" s="63"/>
    </row>
    <row r="1621" spans="1:13">
      <c r="A1621" s="44">
        <f t="shared" ca="1" si="104"/>
        <v>0</v>
      </c>
      <c r="B1621" s="44" t="b" cm="1">
        <f t="array" ref="B1621">AND(分科號=E1621,D1621&gt;=分起日,D1621&lt;=分訖日,IF(分專案="全部",TRUE,J1621=分專案))</f>
        <v>0</v>
      </c>
      <c r="C1621" s="45">
        <f t="shared" si="102"/>
        <v>0</v>
      </c>
      <c r="D1621" s="44">
        <f t="shared" si="103"/>
        <v>0</v>
      </c>
      <c r="E1621" s="217">
        <f t="shared" si="105"/>
        <v>0</v>
      </c>
      <c r="F1621" s="284"/>
      <c r="G1621" s="289"/>
      <c r="H1621" s="304"/>
      <c r="I1621" s="290"/>
      <c r="J1621" s="304"/>
      <c r="K1621" s="305"/>
      <c r="L1621" s="50"/>
      <c r="M1621" s="63"/>
    </row>
    <row r="1622" spans="1:13">
      <c r="A1622" s="44">
        <f t="shared" ca="1" si="104"/>
        <v>0</v>
      </c>
      <c r="B1622" s="44" t="b" cm="1">
        <f t="array" ref="B1622">AND(分科號=E1622,D1622&gt;=分起日,D1622&lt;=分訖日,IF(分專案="全部",TRUE,J1622=分專案))</f>
        <v>0</v>
      </c>
      <c r="C1622" s="45">
        <f t="shared" si="102"/>
        <v>0</v>
      </c>
      <c r="D1622" s="44">
        <f t="shared" si="103"/>
        <v>0</v>
      </c>
      <c r="E1622" s="217">
        <f t="shared" si="105"/>
        <v>0</v>
      </c>
      <c r="F1622" s="284"/>
      <c r="G1622" s="289"/>
      <c r="H1622" s="304"/>
      <c r="I1622" s="290"/>
      <c r="J1622" s="304"/>
      <c r="K1622" s="305"/>
      <c r="L1622" s="50"/>
      <c r="M1622" s="63"/>
    </row>
    <row r="1623" spans="1:13">
      <c r="A1623" s="44">
        <f t="shared" ca="1" si="104"/>
        <v>0</v>
      </c>
      <c r="B1623" s="44" t="b" cm="1">
        <f t="array" ref="B1623">AND(分科號=E1623,D1623&gt;=分起日,D1623&lt;=分訖日,IF(分專案="全部",TRUE,J1623=分專案))</f>
        <v>0</v>
      </c>
      <c r="C1623" s="45">
        <f t="shared" si="102"/>
        <v>0</v>
      </c>
      <c r="D1623" s="44">
        <f t="shared" si="103"/>
        <v>0</v>
      </c>
      <c r="E1623" s="217">
        <f t="shared" si="105"/>
        <v>0</v>
      </c>
      <c r="F1623" s="284"/>
      <c r="G1623" s="289"/>
      <c r="H1623" s="304"/>
      <c r="I1623" s="290"/>
      <c r="J1623" s="304"/>
      <c r="K1623" s="305"/>
      <c r="L1623" s="50"/>
      <c r="M1623" s="63"/>
    </row>
    <row r="1624" spans="1:13">
      <c r="A1624" s="44">
        <f t="shared" ca="1" si="104"/>
        <v>0</v>
      </c>
      <c r="B1624" s="44" t="b" cm="1">
        <f t="array" ref="B1624">AND(分科號=E1624,D1624&gt;=分起日,D1624&lt;=分訖日,IF(分專案="全部",TRUE,J1624=分專案))</f>
        <v>0</v>
      </c>
      <c r="C1624" s="45">
        <f t="shared" si="102"/>
        <v>0</v>
      </c>
      <c r="D1624" s="44">
        <f t="shared" si="103"/>
        <v>0</v>
      </c>
      <c r="E1624" s="217">
        <f t="shared" si="105"/>
        <v>0</v>
      </c>
      <c r="F1624" s="284"/>
      <c r="G1624" s="289"/>
      <c r="H1624" s="304"/>
      <c r="I1624" s="290"/>
      <c r="J1624" s="304"/>
      <c r="K1624" s="305"/>
      <c r="L1624" s="50"/>
      <c r="M1624" s="63"/>
    </row>
    <row r="1625" spans="1:13">
      <c r="A1625" s="44">
        <f t="shared" ca="1" si="104"/>
        <v>0</v>
      </c>
      <c r="B1625" s="44" t="b" cm="1">
        <f t="array" ref="B1625">AND(分科號=E1625,D1625&gt;=分起日,D1625&lt;=分訖日,IF(分專案="全部",TRUE,J1625=分專案))</f>
        <v>0</v>
      </c>
      <c r="C1625" s="45">
        <f t="shared" si="102"/>
        <v>0</v>
      </c>
      <c r="D1625" s="44">
        <f t="shared" si="103"/>
        <v>0</v>
      </c>
      <c r="E1625" s="217">
        <f t="shared" si="105"/>
        <v>0</v>
      </c>
      <c r="F1625" s="284"/>
      <c r="G1625" s="289"/>
      <c r="H1625" s="304"/>
      <c r="I1625" s="290"/>
      <c r="J1625" s="304"/>
      <c r="K1625" s="305"/>
      <c r="L1625" s="50"/>
      <c r="M1625" s="63"/>
    </row>
    <row r="1626" spans="1:13">
      <c r="A1626" s="44">
        <f t="shared" ca="1" si="104"/>
        <v>0</v>
      </c>
      <c r="B1626" s="44" t="b" cm="1">
        <f t="array" ref="B1626">AND(分科號=E1626,D1626&gt;=分起日,D1626&lt;=分訖日,IF(分專案="全部",TRUE,J1626=分專案))</f>
        <v>0</v>
      </c>
      <c r="C1626" s="45">
        <f t="shared" si="102"/>
        <v>0</v>
      </c>
      <c r="D1626" s="44">
        <f t="shared" si="103"/>
        <v>0</v>
      </c>
      <c r="E1626" s="217">
        <f t="shared" si="105"/>
        <v>0</v>
      </c>
      <c r="F1626" s="284"/>
      <c r="G1626" s="289"/>
      <c r="H1626" s="304"/>
      <c r="I1626" s="290"/>
      <c r="J1626" s="304"/>
      <c r="K1626" s="305"/>
      <c r="L1626" s="50"/>
      <c r="M1626" s="63"/>
    </row>
    <row r="1627" spans="1:13">
      <c r="A1627" s="44">
        <f t="shared" ca="1" si="104"/>
        <v>0</v>
      </c>
      <c r="B1627" s="44" t="b" cm="1">
        <f t="array" ref="B1627">AND(分科號=E1627,D1627&gt;=分起日,D1627&lt;=分訖日,IF(分專案="全部",TRUE,J1627=分專案))</f>
        <v>0</v>
      </c>
      <c r="C1627" s="45">
        <f t="shared" si="102"/>
        <v>0</v>
      </c>
      <c r="D1627" s="44">
        <f t="shared" si="103"/>
        <v>0</v>
      </c>
      <c r="E1627" s="217">
        <f t="shared" si="105"/>
        <v>0</v>
      </c>
      <c r="F1627" s="284"/>
      <c r="G1627" s="289"/>
      <c r="H1627" s="304"/>
      <c r="I1627" s="290"/>
      <c r="J1627" s="304"/>
      <c r="K1627" s="305"/>
      <c r="L1627" s="50"/>
      <c r="M1627" s="63"/>
    </row>
    <row r="1628" spans="1:13">
      <c r="A1628" s="44">
        <f t="shared" ca="1" si="104"/>
        <v>0</v>
      </c>
      <c r="B1628" s="44" t="b" cm="1">
        <f t="array" ref="B1628">AND(分科號=E1628,D1628&gt;=分起日,D1628&lt;=分訖日,IF(分專案="全部",TRUE,J1628=分專案))</f>
        <v>0</v>
      </c>
      <c r="C1628" s="45">
        <f t="shared" si="102"/>
        <v>0</v>
      </c>
      <c r="D1628" s="44">
        <f t="shared" si="103"/>
        <v>0</v>
      </c>
      <c r="E1628" s="217">
        <f t="shared" si="105"/>
        <v>0</v>
      </c>
      <c r="F1628" s="284"/>
      <c r="G1628" s="289"/>
      <c r="H1628" s="304"/>
      <c r="I1628" s="290"/>
      <c r="J1628" s="304"/>
      <c r="K1628" s="305"/>
      <c r="L1628" s="50"/>
      <c r="M1628" s="63"/>
    </row>
    <row r="1629" spans="1:13">
      <c r="A1629" s="44">
        <f t="shared" ca="1" si="104"/>
        <v>0</v>
      </c>
      <c r="B1629" s="44" t="b" cm="1">
        <f t="array" ref="B1629">AND(分科號=E1629,D1629&gt;=分起日,D1629&lt;=分訖日,IF(分專案="全部",TRUE,J1629=分專案))</f>
        <v>0</v>
      </c>
      <c r="C1629" s="45">
        <f t="shared" si="102"/>
        <v>0</v>
      </c>
      <c r="D1629" s="44">
        <f t="shared" si="103"/>
        <v>0</v>
      </c>
      <c r="E1629" s="217">
        <f t="shared" si="105"/>
        <v>0</v>
      </c>
      <c r="F1629" s="284"/>
      <c r="G1629" s="289"/>
      <c r="H1629" s="304"/>
      <c r="I1629" s="290"/>
      <c r="J1629" s="304"/>
      <c r="K1629" s="305"/>
      <c r="L1629" s="50"/>
      <c r="M1629" s="63"/>
    </row>
    <row r="1630" spans="1:13">
      <c r="A1630" s="44">
        <f t="shared" ca="1" si="104"/>
        <v>0</v>
      </c>
      <c r="B1630" s="44" t="b" cm="1">
        <f t="array" ref="B1630">AND(分科號=E1630,D1630&gt;=分起日,D1630&lt;=分訖日,IF(分專案="全部",TRUE,J1630=分專案))</f>
        <v>0</v>
      </c>
      <c r="C1630" s="45">
        <f t="shared" si="102"/>
        <v>0</v>
      </c>
      <c r="D1630" s="44">
        <f t="shared" si="103"/>
        <v>0</v>
      </c>
      <c r="E1630" s="217">
        <f t="shared" si="105"/>
        <v>0</v>
      </c>
      <c r="F1630" s="284"/>
      <c r="G1630" s="289"/>
      <c r="H1630" s="304"/>
      <c r="I1630" s="290"/>
      <c r="J1630" s="304"/>
      <c r="K1630" s="305"/>
      <c r="L1630" s="50"/>
      <c r="M1630" s="63"/>
    </row>
    <row r="1631" spans="1:13">
      <c r="A1631" s="44">
        <f t="shared" ca="1" si="104"/>
        <v>0</v>
      </c>
      <c r="B1631" s="44" t="b" cm="1">
        <f t="array" ref="B1631">AND(分科號=E1631,D1631&gt;=分起日,D1631&lt;=分訖日,IF(分專案="全部",TRUE,J1631=分專案))</f>
        <v>0</v>
      </c>
      <c r="C1631" s="45">
        <f t="shared" si="102"/>
        <v>0</v>
      </c>
      <c r="D1631" s="44">
        <f t="shared" si="103"/>
        <v>0</v>
      </c>
      <c r="E1631" s="217">
        <f t="shared" si="105"/>
        <v>0</v>
      </c>
      <c r="F1631" s="284"/>
      <c r="G1631" s="289"/>
      <c r="H1631" s="304"/>
      <c r="I1631" s="290"/>
      <c r="J1631" s="304"/>
      <c r="K1631" s="305"/>
      <c r="L1631" s="50"/>
      <c r="M1631" s="63"/>
    </row>
    <row r="1632" spans="1:13">
      <c r="A1632" s="44">
        <f t="shared" ca="1" si="104"/>
        <v>0</v>
      </c>
      <c r="B1632" s="44" t="b" cm="1">
        <f t="array" ref="B1632">AND(分科號=E1632,D1632&gt;=分起日,D1632&lt;=分訖日,IF(分專案="全部",TRUE,J1632=分專案))</f>
        <v>0</v>
      </c>
      <c r="C1632" s="45">
        <f t="shared" si="102"/>
        <v>0</v>
      </c>
      <c r="D1632" s="44">
        <f t="shared" si="103"/>
        <v>0</v>
      </c>
      <c r="E1632" s="217">
        <f t="shared" si="105"/>
        <v>0</v>
      </c>
      <c r="F1632" s="284"/>
      <c r="G1632" s="289"/>
      <c r="H1632" s="304"/>
      <c r="I1632" s="290"/>
      <c r="J1632" s="304"/>
      <c r="K1632" s="305"/>
      <c r="L1632" s="50"/>
      <c r="M1632" s="63"/>
    </row>
    <row r="1633" spans="1:13">
      <c r="A1633" s="44">
        <f t="shared" ca="1" si="104"/>
        <v>0</v>
      </c>
      <c r="B1633" s="44" t="b" cm="1">
        <f t="array" ref="B1633">AND(分科號=E1633,D1633&gt;=分起日,D1633&lt;=分訖日,IF(分專案="全部",TRUE,J1633=分專案))</f>
        <v>0</v>
      </c>
      <c r="C1633" s="45">
        <f t="shared" si="102"/>
        <v>0</v>
      </c>
      <c r="D1633" s="44">
        <f t="shared" si="103"/>
        <v>0</v>
      </c>
      <c r="E1633" s="217">
        <f t="shared" si="105"/>
        <v>0</v>
      </c>
      <c r="F1633" s="284"/>
      <c r="G1633" s="289"/>
      <c r="H1633" s="304"/>
      <c r="I1633" s="290"/>
      <c r="J1633" s="304"/>
      <c r="K1633" s="305"/>
      <c r="L1633" s="50"/>
      <c r="M1633" s="63"/>
    </row>
    <row r="1634" spans="1:13">
      <c r="A1634" s="44">
        <f t="shared" ca="1" si="104"/>
        <v>0</v>
      </c>
      <c r="B1634" s="44" t="b" cm="1">
        <f t="array" ref="B1634">AND(分科號=E1634,D1634&gt;=分起日,D1634&lt;=分訖日,IF(分專案="全部",TRUE,J1634=分專案))</f>
        <v>0</v>
      </c>
      <c r="C1634" s="45">
        <f t="shared" si="102"/>
        <v>0</v>
      </c>
      <c r="D1634" s="44">
        <f t="shared" si="103"/>
        <v>0</v>
      </c>
      <c r="E1634" s="217">
        <f t="shared" si="105"/>
        <v>0</v>
      </c>
      <c r="F1634" s="284"/>
      <c r="G1634" s="289"/>
      <c r="H1634" s="304"/>
      <c r="I1634" s="290"/>
      <c r="J1634" s="304"/>
      <c r="K1634" s="305"/>
      <c r="L1634" s="50"/>
      <c r="M1634" s="63"/>
    </row>
    <row r="1635" spans="1:13">
      <c r="A1635" s="44">
        <f t="shared" ca="1" si="104"/>
        <v>0</v>
      </c>
      <c r="B1635" s="44" t="b" cm="1">
        <f t="array" ref="B1635">AND(分科號=E1635,D1635&gt;=分起日,D1635&lt;=分訖日,IF(分專案="全部",TRUE,J1635=分專案))</f>
        <v>0</v>
      </c>
      <c r="C1635" s="45">
        <f t="shared" si="102"/>
        <v>0</v>
      </c>
      <c r="D1635" s="44">
        <f t="shared" si="103"/>
        <v>0</v>
      </c>
      <c r="E1635" s="217">
        <f t="shared" si="105"/>
        <v>0</v>
      </c>
      <c r="F1635" s="284"/>
      <c r="G1635" s="289"/>
      <c r="H1635" s="304"/>
      <c r="I1635" s="290"/>
      <c r="J1635" s="304"/>
      <c r="K1635" s="305"/>
      <c r="L1635" s="50"/>
      <c r="M1635" s="63"/>
    </row>
    <row r="1636" spans="1:13">
      <c r="A1636" s="44">
        <f t="shared" ca="1" si="104"/>
        <v>0</v>
      </c>
      <c r="B1636" s="44" t="b" cm="1">
        <f t="array" ref="B1636">AND(分科號=E1636,D1636&gt;=分起日,D1636&lt;=分訖日,IF(分專案="全部",TRUE,J1636=分專案))</f>
        <v>0</v>
      </c>
      <c r="C1636" s="45">
        <f t="shared" si="102"/>
        <v>0</v>
      </c>
      <c r="D1636" s="44">
        <f t="shared" si="103"/>
        <v>0</v>
      </c>
      <c r="E1636" s="217">
        <f t="shared" si="105"/>
        <v>0</v>
      </c>
      <c r="F1636" s="284"/>
      <c r="G1636" s="289"/>
      <c r="H1636" s="304"/>
      <c r="I1636" s="290"/>
      <c r="J1636" s="304"/>
      <c r="K1636" s="305"/>
      <c r="L1636" s="50"/>
      <c r="M1636" s="63"/>
    </row>
    <row r="1637" spans="1:13">
      <c r="A1637" s="44">
        <f t="shared" ca="1" si="104"/>
        <v>0</v>
      </c>
      <c r="B1637" s="44" t="b" cm="1">
        <f t="array" ref="B1637">AND(分科號=E1637,D1637&gt;=分起日,D1637&lt;=分訖日,IF(分專案="全部",TRUE,J1637=分專案))</f>
        <v>0</v>
      </c>
      <c r="C1637" s="45">
        <f t="shared" si="102"/>
        <v>0</v>
      </c>
      <c r="D1637" s="44">
        <f t="shared" si="103"/>
        <v>0</v>
      </c>
      <c r="E1637" s="217">
        <f t="shared" si="105"/>
        <v>0</v>
      </c>
      <c r="F1637" s="284"/>
      <c r="G1637" s="289"/>
      <c r="H1637" s="304"/>
      <c r="I1637" s="290"/>
      <c r="J1637" s="304"/>
      <c r="K1637" s="305"/>
      <c r="L1637" s="50"/>
      <c r="M1637" s="63"/>
    </row>
    <row r="1638" spans="1:13">
      <c r="A1638" s="44">
        <f t="shared" ca="1" si="104"/>
        <v>0</v>
      </c>
      <c r="B1638" s="44" t="b" cm="1">
        <f t="array" ref="B1638">AND(分科號=E1638,D1638&gt;=分起日,D1638&lt;=分訖日,IF(分專案="全部",TRUE,J1638=分專案))</f>
        <v>0</v>
      </c>
      <c r="C1638" s="45">
        <f t="shared" si="102"/>
        <v>0</v>
      </c>
      <c r="D1638" s="44">
        <f t="shared" si="103"/>
        <v>0</v>
      </c>
      <c r="E1638" s="217">
        <f t="shared" si="105"/>
        <v>0</v>
      </c>
      <c r="F1638" s="284"/>
      <c r="G1638" s="289"/>
      <c r="H1638" s="304"/>
      <c r="I1638" s="290"/>
      <c r="J1638" s="304"/>
      <c r="K1638" s="305"/>
      <c r="L1638" s="50"/>
      <c r="M1638" s="63"/>
    </row>
    <row r="1639" spans="1:13">
      <c r="A1639" s="44">
        <f t="shared" ca="1" si="104"/>
        <v>0</v>
      </c>
      <c r="B1639" s="44" t="b" cm="1">
        <f t="array" ref="B1639">AND(分科號=E1639,D1639&gt;=分起日,D1639&lt;=分訖日,IF(分專案="全部",TRUE,J1639=分專案))</f>
        <v>0</v>
      </c>
      <c r="C1639" s="45">
        <f t="shared" si="102"/>
        <v>0</v>
      </c>
      <c r="D1639" s="44">
        <f t="shared" si="103"/>
        <v>0</v>
      </c>
      <c r="E1639" s="217">
        <f t="shared" si="105"/>
        <v>0</v>
      </c>
      <c r="F1639" s="284"/>
      <c r="G1639" s="289"/>
      <c r="H1639" s="304"/>
      <c r="I1639" s="290"/>
      <c r="J1639" s="304"/>
      <c r="K1639" s="305"/>
      <c r="L1639" s="50"/>
      <c r="M1639" s="63"/>
    </row>
    <row r="1640" spans="1:13">
      <c r="A1640" s="44">
        <f t="shared" ca="1" si="104"/>
        <v>0</v>
      </c>
      <c r="B1640" s="44" t="b" cm="1">
        <f t="array" ref="B1640">AND(分科號=E1640,D1640&gt;=分起日,D1640&lt;=分訖日,IF(分專案="全部",TRUE,J1640=分專案))</f>
        <v>0</v>
      </c>
      <c r="C1640" s="45">
        <f t="shared" si="102"/>
        <v>0</v>
      </c>
      <c r="D1640" s="44">
        <f t="shared" si="103"/>
        <v>0</v>
      </c>
      <c r="E1640" s="217">
        <f t="shared" si="105"/>
        <v>0</v>
      </c>
      <c r="F1640" s="284"/>
      <c r="G1640" s="289"/>
      <c r="H1640" s="304"/>
      <c r="I1640" s="290"/>
      <c r="J1640" s="304"/>
      <c r="K1640" s="305"/>
      <c r="L1640" s="50"/>
      <c r="M1640" s="63"/>
    </row>
    <row r="1641" spans="1:13">
      <c r="A1641" s="44">
        <f t="shared" ca="1" si="104"/>
        <v>0</v>
      </c>
      <c r="B1641" s="44" t="b" cm="1">
        <f t="array" ref="B1641">AND(分科號=E1641,D1641&gt;=分起日,D1641&lt;=分訖日,IF(分專案="全部",TRUE,J1641=分專案))</f>
        <v>0</v>
      </c>
      <c r="C1641" s="45">
        <f t="shared" si="102"/>
        <v>0</v>
      </c>
      <c r="D1641" s="44">
        <f t="shared" si="103"/>
        <v>0</v>
      </c>
      <c r="E1641" s="217">
        <f t="shared" si="105"/>
        <v>0</v>
      </c>
      <c r="F1641" s="284"/>
      <c r="G1641" s="289"/>
      <c r="H1641" s="304"/>
      <c r="I1641" s="290"/>
      <c r="J1641" s="304"/>
      <c r="K1641" s="305"/>
      <c r="L1641" s="50"/>
      <c r="M1641" s="63"/>
    </row>
    <row r="1642" spans="1:13">
      <c r="A1642" s="44">
        <f t="shared" ca="1" si="104"/>
        <v>0</v>
      </c>
      <c r="B1642" s="44" t="b" cm="1">
        <f t="array" ref="B1642">AND(分科號=E1642,D1642&gt;=分起日,D1642&lt;=分訖日,IF(分專案="全部",TRUE,J1642=分專案))</f>
        <v>0</v>
      </c>
      <c r="C1642" s="45">
        <f t="shared" si="102"/>
        <v>0</v>
      </c>
      <c r="D1642" s="44">
        <f t="shared" si="103"/>
        <v>0</v>
      </c>
      <c r="E1642" s="217">
        <f t="shared" si="105"/>
        <v>0</v>
      </c>
      <c r="F1642" s="284"/>
      <c r="G1642" s="289"/>
      <c r="H1642" s="304"/>
      <c r="I1642" s="290"/>
      <c r="J1642" s="304"/>
      <c r="K1642" s="305"/>
      <c r="L1642" s="50"/>
      <c r="M1642" s="63"/>
    </row>
    <row r="1643" spans="1:13">
      <c r="A1643" s="44">
        <f t="shared" ca="1" si="104"/>
        <v>0</v>
      </c>
      <c r="B1643" s="44" t="b" cm="1">
        <f t="array" ref="B1643">AND(分科號=E1643,D1643&gt;=分起日,D1643&lt;=分訖日,IF(分專案="全部",TRUE,J1643=分專案))</f>
        <v>0</v>
      </c>
      <c r="C1643" s="45">
        <f t="shared" si="102"/>
        <v>0</v>
      </c>
      <c r="D1643" s="44">
        <f t="shared" si="103"/>
        <v>0</v>
      </c>
      <c r="E1643" s="217">
        <f t="shared" si="105"/>
        <v>0</v>
      </c>
      <c r="F1643" s="284"/>
      <c r="G1643" s="289"/>
      <c r="H1643" s="304"/>
      <c r="I1643" s="290"/>
      <c r="J1643" s="304"/>
      <c r="K1643" s="305"/>
      <c r="L1643" s="50"/>
      <c r="M1643" s="63"/>
    </row>
    <row r="1644" spans="1:13">
      <c r="A1644" s="44">
        <f t="shared" ca="1" si="104"/>
        <v>0</v>
      </c>
      <c r="B1644" s="44" t="b" cm="1">
        <f t="array" ref="B1644">AND(分科號=E1644,D1644&gt;=分起日,D1644&lt;=分訖日,IF(分專案="全部",TRUE,J1644=分專案))</f>
        <v>0</v>
      </c>
      <c r="C1644" s="45">
        <f t="shared" si="102"/>
        <v>0</v>
      </c>
      <c r="D1644" s="44">
        <f t="shared" si="103"/>
        <v>0</v>
      </c>
      <c r="E1644" s="217">
        <f t="shared" si="105"/>
        <v>0</v>
      </c>
      <c r="F1644" s="284"/>
      <c r="G1644" s="289"/>
      <c r="H1644" s="304"/>
      <c r="I1644" s="290"/>
      <c r="J1644" s="304"/>
      <c r="K1644" s="305"/>
      <c r="L1644" s="50"/>
      <c r="M1644" s="63"/>
    </row>
    <row r="1645" spans="1:13">
      <c r="A1645" s="44">
        <f t="shared" ca="1" si="104"/>
        <v>0</v>
      </c>
      <c r="B1645" s="44" t="b" cm="1">
        <f t="array" ref="B1645">AND(分科號=E1645,D1645&gt;=分起日,D1645&lt;=分訖日,IF(分專案="全部",TRUE,J1645=分專案))</f>
        <v>0</v>
      </c>
      <c r="C1645" s="45">
        <f t="shared" si="102"/>
        <v>0</v>
      </c>
      <c r="D1645" s="44">
        <f t="shared" si="103"/>
        <v>0</v>
      </c>
      <c r="E1645" s="217">
        <f t="shared" si="105"/>
        <v>0</v>
      </c>
      <c r="F1645" s="284"/>
      <c r="G1645" s="289"/>
      <c r="H1645" s="304"/>
      <c r="I1645" s="290"/>
      <c r="J1645" s="304"/>
      <c r="K1645" s="305"/>
      <c r="L1645" s="50"/>
      <c r="M1645" s="63"/>
    </row>
    <row r="1646" spans="1:13">
      <c r="A1646" s="44">
        <f t="shared" ca="1" si="104"/>
        <v>0</v>
      </c>
      <c r="B1646" s="44" t="b" cm="1">
        <f t="array" ref="B1646">AND(分科號=E1646,D1646&gt;=分起日,D1646&lt;=分訖日,IF(分專案="全部",TRUE,J1646=分專案))</f>
        <v>0</v>
      </c>
      <c r="C1646" s="45">
        <f t="shared" si="102"/>
        <v>0</v>
      </c>
      <c r="D1646" s="44">
        <f t="shared" si="103"/>
        <v>0</v>
      </c>
      <c r="E1646" s="217">
        <f t="shared" si="105"/>
        <v>0</v>
      </c>
      <c r="F1646" s="284"/>
      <c r="G1646" s="289"/>
      <c r="H1646" s="304"/>
      <c r="I1646" s="290"/>
      <c r="J1646" s="304"/>
      <c r="K1646" s="305"/>
      <c r="L1646" s="50"/>
      <c r="M1646" s="63"/>
    </row>
    <row r="1647" spans="1:13">
      <c r="A1647" s="44">
        <f t="shared" ca="1" si="104"/>
        <v>0</v>
      </c>
      <c r="B1647" s="44" t="b" cm="1">
        <f t="array" ref="B1647">AND(分科號=E1647,D1647&gt;=分起日,D1647&lt;=分訖日,IF(分專案="全部",TRUE,J1647=分專案))</f>
        <v>0</v>
      </c>
      <c r="C1647" s="45">
        <f t="shared" si="102"/>
        <v>0</v>
      </c>
      <c r="D1647" s="44">
        <f t="shared" si="103"/>
        <v>0</v>
      </c>
      <c r="E1647" s="217">
        <f t="shared" si="105"/>
        <v>0</v>
      </c>
      <c r="F1647" s="284"/>
      <c r="G1647" s="289"/>
      <c r="H1647" s="304"/>
      <c r="I1647" s="290"/>
      <c r="J1647" s="304"/>
      <c r="K1647" s="305"/>
      <c r="L1647" s="50"/>
      <c r="M1647" s="63"/>
    </row>
    <row r="1648" spans="1:13">
      <c r="A1648" s="44">
        <f t="shared" ca="1" si="104"/>
        <v>0</v>
      </c>
      <c r="B1648" s="44" t="b" cm="1">
        <f t="array" ref="B1648">AND(分科號=E1648,D1648&gt;=分起日,D1648&lt;=分訖日,IF(分專案="全部",TRUE,J1648=分專案))</f>
        <v>0</v>
      </c>
      <c r="C1648" s="45">
        <f t="shared" si="102"/>
        <v>0</v>
      </c>
      <c r="D1648" s="44">
        <f t="shared" si="103"/>
        <v>0</v>
      </c>
      <c r="E1648" s="217">
        <f t="shared" si="105"/>
        <v>0</v>
      </c>
      <c r="F1648" s="284"/>
      <c r="G1648" s="289"/>
      <c r="H1648" s="304"/>
      <c r="I1648" s="290"/>
      <c r="J1648" s="304"/>
      <c r="K1648" s="305"/>
      <c r="L1648" s="50"/>
      <c r="M1648" s="63"/>
    </row>
    <row r="1649" spans="1:13">
      <c r="A1649" s="44">
        <f t="shared" ca="1" si="104"/>
        <v>0</v>
      </c>
      <c r="B1649" s="44" t="b" cm="1">
        <f t="array" ref="B1649">AND(分科號=E1649,D1649&gt;=分起日,D1649&lt;=分訖日,IF(分專案="全部",TRUE,J1649=分專案))</f>
        <v>0</v>
      </c>
      <c r="C1649" s="45">
        <f t="shared" si="102"/>
        <v>0</v>
      </c>
      <c r="D1649" s="44">
        <f t="shared" si="103"/>
        <v>0</v>
      </c>
      <c r="E1649" s="217">
        <f t="shared" si="105"/>
        <v>0</v>
      </c>
      <c r="F1649" s="284"/>
      <c r="G1649" s="289"/>
      <c r="H1649" s="304"/>
      <c r="I1649" s="290"/>
      <c r="J1649" s="304"/>
      <c r="K1649" s="305"/>
      <c r="L1649" s="50"/>
      <c r="M1649" s="63"/>
    </row>
    <row r="1650" spans="1:13">
      <c r="A1650" s="44">
        <f t="shared" ca="1" si="104"/>
        <v>0</v>
      </c>
      <c r="B1650" s="44" t="b" cm="1">
        <f t="array" ref="B1650">AND(分科號=E1650,D1650&gt;=分起日,D1650&lt;=分訖日,IF(分專案="全部",TRUE,J1650=分專案))</f>
        <v>0</v>
      </c>
      <c r="C1650" s="45">
        <f t="shared" si="102"/>
        <v>0</v>
      </c>
      <c r="D1650" s="44">
        <f t="shared" si="103"/>
        <v>0</v>
      </c>
      <c r="E1650" s="217">
        <f t="shared" si="105"/>
        <v>0</v>
      </c>
      <c r="F1650" s="284"/>
      <c r="G1650" s="289"/>
      <c r="H1650" s="304"/>
      <c r="I1650" s="290"/>
      <c r="J1650" s="304"/>
      <c r="K1650" s="305"/>
      <c r="L1650" s="50"/>
      <c r="M1650" s="63"/>
    </row>
    <row r="1651" spans="1:13">
      <c r="A1651" s="44">
        <f t="shared" ca="1" si="104"/>
        <v>0</v>
      </c>
      <c r="B1651" s="44" t="b" cm="1">
        <f t="array" ref="B1651">AND(分科號=E1651,D1651&gt;=分起日,D1651&lt;=分訖日,IF(分專案="全部",TRUE,J1651=分專案))</f>
        <v>0</v>
      </c>
      <c r="C1651" s="45">
        <f t="shared" si="102"/>
        <v>0</v>
      </c>
      <c r="D1651" s="44">
        <f t="shared" si="103"/>
        <v>0</v>
      </c>
      <c r="E1651" s="217">
        <f t="shared" si="105"/>
        <v>0</v>
      </c>
      <c r="F1651" s="284"/>
      <c r="G1651" s="289"/>
      <c r="H1651" s="304"/>
      <c r="I1651" s="290"/>
      <c r="J1651" s="304"/>
      <c r="K1651" s="305"/>
      <c r="L1651" s="50"/>
      <c r="M1651" s="63"/>
    </row>
    <row r="1652" spans="1:13">
      <c r="A1652" s="44">
        <f t="shared" ca="1" si="104"/>
        <v>0</v>
      </c>
      <c r="B1652" s="44" t="b" cm="1">
        <f t="array" ref="B1652">AND(分科號=E1652,D1652&gt;=分起日,D1652&lt;=分訖日,IF(分專案="全部",TRUE,J1652=分專案))</f>
        <v>0</v>
      </c>
      <c r="C1652" s="45">
        <f t="shared" si="102"/>
        <v>0</v>
      </c>
      <c r="D1652" s="44">
        <f t="shared" si="103"/>
        <v>0</v>
      </c>
      <c r="E1652" s="217">
        <f t="shared" si="105"/>
        <v>0</v>
      </c>
      <c r="F1652" s="284"/>
      <c r="G1652" s="289"/>
      <c r="H1652" s="304"/>
      <c r="I1652" s="290"/>
      <c r="J1652" s="304"/>
      <c r="K1652" s="305"/>
      <c r="L1652" s="50"/>
      <c r="M1652" s="63"/>
    </row>
    <row r="1653" spans="1:13">
      <c r="A1653" s="44">
        <f t="shared" ca="1" si="104"/>
        <v>0</v>
      </c>
      <c r="B1653" s="44" t="b" cm="1">
        <f t="array" ref="B1653">AND(分科號=E1653,D1653&gt;=分起日,D1653&lt;=分訖日,IF(分專案="全部",TRUE,J1653=分專案))</f>
        <v>0</v>
      </c>
      <c r="C1653" s="45">
        <f t="shared" si="102"/>
        <v>0</v>
      </c>
      <c r="D1653" s="44">
        <f t="shared" si="103"/>
        <v>0</v>
      </c>
      <c r="E1653" s="217">
        <f t="shared" si="105"/>
        <v>0</v>
      </c>
      <c r="F1653" s="284"/>
      <c r="G1653" s="289"/>
      <c r="H1653" s="304"/>
      <c r="I1653" s="290"/>
      <c r="J1653" s="304"/>
      <c r="K1653" s="305"/>
      <c r="L1653" s="50"/>
      <c r="M1653" s="63"/>
    </row>
    <row r="1654" spans="1:13">
      <c r="A1654" s="44">
        <f t="shared" ca="1" si="104"/>
        <v>0</v>
      </c>
      <c r="B1654" s="44" t="b" cm="1">
        <f t="array" ref="B1654">AND(分科號=E1654,D1654&gt;=分起日,D1654&lt;=分訖日,IF(分專案="全部",TRUE,J1654=分專案))</f>
        <v>0</v>
      </c>
      <c r="C1654" s="45">
        <f t="shared" si="102"/>
        <v>0</v>
      </c>
      <c r="D1654" s="44">
        <f t="shared" si="103"/>
        <v>0</v>
      </c>
      <c r="E1654" s="217">
        <f t="shared" si="105"/>
        <v>0</v>
      </c>
      <c r="F1654" s="284"/>
      <c r="G1654" s="289"/>
      <c r="H1654" s="304"/>
      <c r="I1654" s="290"/>
      <c r="J1654" s="304"/>
      <c r="K1654" s="305"/>
      <c r="L1654" s="50"/>
      <c r="M1654" s="63"/>
    </row>
    <row r="1655" spans="1:13">
      <c r="A1655" s="44">
        <f t="shared" ca="1" si="104"/>
        <v>0</v>
      </c>
      <c r="B1655" s="44" t="b" cm="1">
        <f t="array" ref="B1655">AND(分科號=E1655,D1655&gt;=分起日,D1655&lt;=分訖日,IF(分專案="全部",TRUE,J1655=分專案))</f>
        <v>0</v>
      </c>
      <c r="C1655" s="45">
        <f t="shared" si="102"/>
        <v>0</v>
      </c>
      <c r="D1655" s="44">
        <f t="shared" si="103"/>
        <v>0</v>
      </c>
      <c r="E1655" s="217">
        <f t="shared" si="105"/>
        <v>0</v>
      </c>
      <c r="F1655" s="284"/>
      <c r="G1655" s="289"/>
      <c r="H1655" s="304"/>
      <c r="I1655" s="290"/>
      <c r="J1655" s="304"/>
      <c r="K1655" s="305"/>
      <c r="L1655" s="50"/>
      <c r="M1655" s="63"/>
    </row>
    <row r="1656" spans="1:13">
      <c r="A1656" s="44">
        <f t="shared" ca="1" si="104"/>
        <v>0</v>
      </c>
      <c r="B1656" s="44" t="b" cm="1">
        <f t="array" ref="B1656">AND(分科號=E1656,D1656&gt;=分起日,D1656&lt;=分訖日,IF(分專案="全部",TRUE,J1656=分專案))</f>
        <v>0</v>
      </c>
      <c r="C1656" s="45">
        <f t="shared" si="102"/>
        <v>0</v>
      </c>
      <c r="D1656" s="44">
        <f t="shared" si="103"/>
        <v>0</v>
      </c>
      <c r="E1656" s="217">
        <f t="shared" si="105"/>
        <v>0</v>
      </c>
      <c r="F1656" s="284"/>
      <c r="G1656" s="289"/>
      <c r="H1656" s="304"/>
      <c r="I1656" s="290"/>
      <c r="J1656" s="304"/>
      <c r="K1656" s="305"/>
      <c r="L1656" s="50"/>
      <c r="M1656" s="63"/>
    </row>
    <row r="1657" spans="1:13">
      <c r="A1657" s="44">
        <f t="shared" ca="1" si="104"/>
        <v>0</v>
      </c>
      <c r="B1657" s="44" t="b" cm="1">
        <f t="array" ref="B1657">AND(分科號=E1657,D1657&gt;=分起日,D1657&lt;=分訖日,IF(分專案="全部",TRUE,J1657=分專案))</f>
        <v>0</v>
      </c>
      <c r="C1657" s="45">
        <f t="shared" si="102"/>
        <v>0</v>
      </c>
      <c r="D1657" s="44">
        <f t="shared" si="103"/>
        <v>0</v>
      </c>
      <c r="E1657" s="217">
        <f t="shared" si="105"/>
        <v>0</v>
      </c>
      <c r="F1657" s="284"/>
      <c r="G1657" s="289"/>
      <c r="H1657" s="304"/>
      <c r="I1657" s="290"/>
      <c r="J1657" s="304"/>
      <c r="K1657" s="305"/>
      <c r="L1657" s="50"/>
      <c r="M1657" s="63"/>
    </row>
    <row r="1658" spans="1:13">
      <c r="A1658" s="44">
        <f t="shared" ca="1" si="104"/>
        <v>0</v>
      </c>
      <c r="B1658" s="44" t="b" cm="1">
        <f t="array" ref="B1658">AND(分科號=E1658,D1658&gt;=分起日,D1658&lt;=分訖日,IF(分專案="全部",TRUE,J1658=分專案))</f>
        <v>0</v>
      </c>
      <c r="C1658" s="45">
        <f t="shared" si="102"/>
        <v>0</v>
      </c>
      <c r="D1658" s="44">
        <f t="shared" si="103"/>
        <v>0</v>
      </c>
      <c r="E1658" s="217">
        <f t="shared" si="105"/>
        <v>0</v>
      </c>
      <c r="F1658" s="284"/>
      <c r="G1658" s="289"/>
      <c r="H1658" s="304"/>
      <c r="I1658" s="290"/>
      <c r="J1658" s="304"/>
      <c r="K1658" s="305"/>
      <c r="L1658" s="50"/>
      <c r="M1658" s="63"/>
    </row>
    <row r="1659" spans="1:13">
      <c r="A1659" s="44">
        <f t="shared" ca="1" si="104"/>
        <v>0</v>
      </c>
      <c r="B1659" s="44" t="b" cm="1">
        <f t="array" ref="B1659">AND(分科號=E1659,D1659&gt;=分起日,D1659&lt;=分訖日,IF(分專案="全部",TRUE,J1659=分專案))</f>
        <v>0</v>
      </c>
      <c r="C1659" s="45">
        <f t="shared" si="102"/>
        <v>0</v>
      </c>
      <c r="D1659" s="44">
        <f t="shared" si="103"/>
        <v>0</v>
      </c>
      <c r="E1659" s="217">
        <f t="shared" si="105"/>
        <v>0</v>
      </c>
      <c r="F1659" s="284"/>
      <c r="G1659" s="289"/>
      <c r="H1659" s="304"/>
      <c r="I1659" s="290"/>
      <c r="J1659" s="304"/>
      <c r="K1659" s="305"/>
      <c r="L1659" s="50"/>
      <c r="M1659" s="63"/>
    </row>
    <row r="1660" spans="1:13">
      <c r="A1660" s="44">
        <f t="shared" ca="1" si="104"/>
        <v>0</v>
      </c>
      <c r="B1660" s="44" t="b" cm="1">
        <f t="array" ref="B1660">AND(分科號=E1660,D1660&gt;=分起日,D1660&lt;=分訖日,IF(分專案="全部",TRUE,J1660=分專案))</f>
        <v>0</v>
      </c>
      <c r="C1660" s="45">
        <f t="shared" si="102"/>
        <v>0</v>
      </c>
      <c r="D1660" s="44">
        <f t="shared" si="103"/>
        <v>0</v>
      </c>
      <c r="E1660" s="217">
        <f t="shared" si="105"/>
        <v>0</v>
      </c>
      <c r="F1660" s="284"/>
      <c r="G1660" s="289"/>
      <c r="H1660" s="304"/>
      <c r="I1660" s="290"/>
      <c r="J1660" s="304"/>
      <c r="K1660" s="305"/>
      <c r="L1660" s="50"/>
      <c r="M1660" s="63"/>
    </row>
    <row r="1661" spans="1:13">
      <c r="A1661" s="44">
        <f t="shared" ca="1" si="104"/>
        <v>0</v>
      </c>
      <c r="B1661" s="44" t="b" cm="1">
        <f t="array" ref="B1661">AND(分科號=E1661,D1661&gt;=分起日,D1661&lt;=分訖日,IF(分專案="全部",TRUE,J1661=分專案))</f>
        <v>0</v>
      </c>
      <c r="C1661" s="45">
        <f t="shared" si="102"/>
        <v>0</v>
      </c>
      <c r="D1661" s="44">
        <f t="shared" si="103"/>
        <v>0</v>
      </c>
      <c r="E1661" s="217">
        <f t="shared" si="105"/>
        <v>0</v>
      </c>
      <c r="F1661" s="284"/>
      <c r="G1661" s="289"/>
      <c r="H1661" s="304"/>
      <c r="I1661" s="290"/>
      <c r="J1661" s="304"/>
      <c r="K1661" s="305"/>
      <c r="L1661" s="50"/>
      <c r="M1661" s="63"/>
    </row>
    <row r="1662" spans="1:13">
      <c r="A1662" s="44">
        <f t="shared" ca="1" si="104"/>
        <v>0</v>
      </c>
      <c r="B1662" s="44" t="b" cm="1">
        <f t="array" ref="B1662">AND(分科號=E1662,D1662&gt;=分起日,D1662&lt;=分訖日,IF(分專案="全部",TRUE,J1662=分專案))</f>
        <v>0</v>
      </c>
      <c r="C1662" s="45">
        <f t="shared" si="102"/>
        <v>0</v>
      </c>
      <c r="D1662" s="44">
        <f t="shared" si="103"/>
        <v>0</v>
      </c>
      <c r="E1662" s="217">
        <f t="shared" si="105"/>
        <v>0</v>
      </c>
      <c r="F1662" s="284"/>
      <c r="G1662" s="289"/>
      <c r="H1662" s="304"/>
      <c r="I1662" s="290"/>
      <c r="J1662" s="304"/>
      <c r="K1662" s="305"/>
      <c r="L1662" s="50"/>
      <c r="M1662" s="63"/>
    </row>
    <row r="1663" spans="1:13">
      <c r="A1663" s="44">
        <f t="shared" ca="1" si="104"/>
        <v>0</v>
      </c>
      <c r="B1663" s="44" t="b" cm="1">
        <f t="array" ref="B1663">AND(分科號=E1663,D1663&gt;=分起日,D1663&lt;=分訖日,IF(分專案="全部",TRUE,J1663=分專案))</f>
        <v>0</v>
      </c>
      <c r="C1663" s="45">
        <f t="shared" si="102"/>
        <v>0</v>
      </c>
      <c r="D1663" s="44">
        <f t="shared" si="103"/>
        <v>0</v>
      </c>
      <c r="E1663" s="217">
        <f t="shared" si="105"/>
        <v>0</v>
      </c>
      <c r="F1663" s="284"/>
      <c r="G1663" s="289"/>
      <c r="H1663" s="304"/>
      <c r="I1663" s="290"/>
      <c r="J1663" s="304"/>
      <c r="K1663" s="305"/>
      <c r="L1663" s="50"/>
      <c r="M1663" s="63"/>
    </row>
    <row r="1664" spans="1:13">
      <c r="A1664" s="44">
        <f t="shared" ca="1" si="104"/>
        <v>0</v>
      </c>
      <c r="B1664" s="44" t="b" cm="1">
        <f t="array" ref="B1664">AND(分科號=E1664,D1664&gt;=分起日,D1664&lt;=分訖日,IF(分專案="全部",TRUE,J1664=分專案))</f>
        <v>0</v>
      </c>
      <c r="C1664" s="45">
        <f t="shared" si="102"/>
        <v>0</v>
      </c>
      <c r="D1664" s="44">
        <f t="shared" si="103"/>
        <v>0</v>
      </c>
      <c r="E1664" s="217">
        <f t="shared" si="105"/>
        <v>0</v>
      </c>
      <c r="F1664" s="284"/>
      <c r="G1664" s="289"/>
      <c r="H1664" s="304"/>
      <c r="I1664" s="290"/>
      <c r="J1664" s="304"/>
      <c r="K1664" s="305"/>
      <c r="L1664" s="50"/>
      <c r="M1664" s="63"/>
    </row>
    <row r="1665" spans="1:13">
      <c r="A1665" s="44">
        <f t="shared" ca="1" si="104"/>
        <v>0</v>
      </c>
      <c r="B1665" s="44" t="b" cm="1">
        <f t="array" ref="B1665">AND(分科號=E1665,D1665&gt;=分起日,D1665&lt;=分訖日,IF(分專案="全部",TRUE,J1665=分專案))</f>
        <v>0</v>
      </c>
      <c r="C1665" s="45">
        <f t="shared" si="102"/>
        <v>0</v>
      </c>
      <c r="D1665" s="44">
        <f t="shared" si="103"/>
        <v>0</v>
      </c>
      <c r="E1665" s="217">
        <f t="shared" si="105"/>
        <v>0</v>
      </c>
      <c r="F1665" s="284"/>
      <c r="G1665" s="289"/>
      <c r="H1665" s="304"/>
      <c r="I1665" s="290"/>
      <c r="J1665" s="304"/>
      <c r="K1665" s="305"/>
      <c r="L1665" s="50"/>
      <c r="M1665" s="63"/>
    </row>
    <row r="1666" spans="1:13">
      <c r="A1666" s="44">
        <f t="shared" ca="1" si="104"/>
        <v>0</v>
      </c>
      <c r="B1666" s="44" t="b" cm="1">
        <f t="array" ref="B1666">AND(分科號=E1666,D1666&gt;=分起日,D1666&lt;=分訖日,IF(分專案="全部",TRUE,J1666=分專案))</f>
        <v>0</v>
      </c>
      <c r="C1666" s="45">
        <f t="shared" si="102"/>
        <v>0</v>
      </c>
      <c r="D1666" s="44">
        <f t="shared" si="103"/>
        <v>0</v>
      </c>
      <c r="E1666" s="217">
        <f t="shared" si="105"/>
        <v>0</v>
      </c>
      <c r="F1666" s="284"/>
      <c r="G1666" s="289"/>
      <c r="H1666" s="304"/>
      <c r="I1666" s="290"/>
      <c r="J1666" s="304"/>
      <c r="K1666" s="305"/>
      <c r="L1666" s="50"/>
      <c r="M1666" s="63"/>
    </row>
    <row r="1667" spans="1:13">
      <c r="A1667" s="44">
        <f t="shared" ca="1" si="104"/>
        <v>0</v>
      </c>
      <c r="B1667" s="44" t="b" cm="1">
        <f t="array" ref="B1667">AND(分科號=E1667,D1667&gt;=分起日,D1667&lt;=分訖日,IF(分專案="全部",TRUE,J1667=分專案))</f>
        <v>0</v>
      </c>
      <c r="C1667" s="45">
        <f t="shared" si="102"/>
        <v>0</v>
      </c>
      <c r="D1667" s="44">
        <f t="shared" si="103"/>
        <v>0</v>
      </c>
      <c r="E1667" s="217">
        <f t="shared" si="105"/>
        <v>0</v>
      </c>
      <c r="F1667" s="284"/>
      <c r="G1667" s="289"/>
      <c r="H1667" s="304"/>
      <c r="I1667" s="290"/>
      <c r="J1667" s="304"/>
      <c r="K1667" s="305"/>
      <c r="L1667" s="50"/>
      <c r="M1667" s="63"/>
    </row>
    <row r="1668" spans="1:13">
      <c r="A1668" s="44">
        <f t="shared" ca="1" si="104"/>
        <v>0</v>
      </c>
      <c r="B1668" s="44" t="b" cm="1">
        <f t="array" ref="B1668">AND(分科號=E1668,D1668&gt;=分起日,D1668&lt;=分訖日,IF(分專案="全部",TRUE,J1668=分專案))</f>
        <v>0</v>
      </c>
      <c r="C1668" s="45">
        <f t="shared" si="102"/>
        <v>0</v>
      </c>
      <c r="D1668" s="44">
        <f t="shared" si="103"/>
        <v>0</v>
      </c>
      <c r="E1668" s="217">
        <f t="shared" si="105"/>
        <v>0</v>
      </c>
      <c r="F1668" s="284"/>
      <c r="G1668" s="289"/>
      <c r="H1668" s="304"/>
      <c r="I1668" s="290"/>
      <c r="J1668" s="304"/>
      <c r="K1668" s="305"/>
      <c r="L1668" s="50"/>
      <c r="M1668" s="63"/>
    </row>
    <row r="1669" spans="1:13">
      <c r="A1669" s="44">
        <f t="shared" ca="1" si="104"/>
        <v>0</v>
      </c>
      <c r="B1669" s="44" t="b" cm="1">
        <f t="array" ref="B1669">AND(分科號=E1669,D1669&gt;=分起日,D1669&lt;=分訖日,IF(分專案="全部",TRUE,J1669=分專案))</f>
        <v>0</v>
      </c>
      <c r="C1669" s="45">
        <f t="shared" si="102"/>
        <v>0</v>
      </c>
      <c r="D1669" s="44">
        <f t="shared" si="103"/>
        <v>0</v>
      </c>
      <c r="E1669" s="217">
        <f t="shared" si="105"/>
        <v>0</v>
      </c>
      <c r="F1669" s="284"/>
      <c r="G1669" s="289"/>
      <c r="H1669" s="304"/>
      <c r="I1669" s="290"/>
      <c r="J1669" s="304"/>
      <c r="K1669" s="305"/>
      <c r="L1669" s="50"/>
      <c r="M1669" s="63"/>
    </row>
    <row r="1670" spans="1:13">
      <c r="A1670" s="44">
        <f t="shared" ca="1" si="104"/>
        <v>0</v>
      </c>
      <c r="B1670" s="44" t="b" cm="1">
        <f t="array" ref="B1670">AND(分科號=E1670,D1670&gt;=分起日,D1670&lt;=分訖日,IF(分專案="全部",TRUE,J1670=分專案))</f>
        <v>0</v>
      </c>
      <c r="C1670" s="45">
        <f t="shared" si="102"/>
        <v>0</v>
      </c>
      <c r="D1670" s="44">
        <f t="shared" si="103"/>
        <v>0</v>
      </c>
      <c r="E1670" s="217">
        <f t="shared" si="105"/>
        <v>0</v>
      </c>
      <c r="F1670" s="284"/>
      <c r="G1670" s="289"/>
      <c r="H1670" s="304"/>
      <c r="I1670" s="290"/>
      <c r="J1670" s="304"/>
      <c r="K1670" s="305"/>
      <c r="L1670" s="50"/>
      <c r="M1670" s="63"/>
    </row>
    <row r="1671" spans="1:13">
      <c r="A1671" s="44">
        <f t="shared" ca="1" si="104"/>
        <v>0</v>
      </c>
      <c r="B1671" s="44" t="b" cm="1">
        <f t="array" ref="B1671">AND(分科號=E1671,D1671&gt;=分起日,D1671&lt;=分訖日,IF(分專案="全部",TRUE,J1671=分專案))</f>
        <v>0</v>
      </c>
      <c r="C1671" s="45">
        <f t="shared" ref="C1671:C1734" si="106">IF(F1671&lt;&gt;"",F1671,IF(E1671&lt;&gt;0,INDEX(C:C,ROW()-1),0))</f>
        <v>0</v>
      </c>
      <c r="D1671" s="44">
        <f t="shared" ref="D1671:D1734" si="107">IF(G1671&lt;&gt;"",G1671,IF(E1671&lt;&gt;0,INDEX(D:D,ROW()-1),0))</f>
        <v>0</v>
      </c>
      <c r="E1671" s="217">
        <f t="shared" si="105"/>
        <v>0</v>
      </c>
      <c r="F1671" s="284"/>
      <c r="G1671" s="289"/>
      <c r="H1671" s="304"/>
      <c r="I1671" s="290"/>
      <c r="J1671" s="304"/>
      <c r="K1671" s="305"/>
      <c r="L1671" s="50"/>
      <c r="M1671" s="63"/>
    </row>
    <row r="1672" spans="1:13">
      <c r="A1672" s="44">
        <f t="shared" ca="1" si="104"/>
        <v>0</v>
      </c>
      <c r="B1672" s="44" t="b" cm="1">
        <f t="array" ref="B1672">AND(分科號=E1672,D1672&gt;=分起日,D1672&lt;=分訖日,IF(分專案="全部",TRUE,J1672=分專案))</f>
        <v>0</v>
      </c>
      <c r="C1672" s="45">
        <f t="shared" si="106"/>
        <v>0</v>
      </c>
      <c r="D1672" s="44">
        <f t="shared" si="107"/>
        <v>0</v>
      </c>
      <c r="E1672" s="217">
        <f t="shared" si="105"/>
        <v>0</v>
      </c>
      <c r="F1672" s="284"/>
      <c r="G1672" s="289"/>
      <c r="H1672" s="304"/>
      <c r="I1672" s="290"/>
      <c r="J1672" s="304"/>
      <c r="K1672" s="305"/>
      <c r="L1672" s="50"/>
      <c r="M1672" s="63"/>
    </row>
    <row r="1673" spans="1:13">
      <c r="A1673" s="44">
        <f t="shared" ref="A1673:A1736" ca="1" si="108">IF(B1673,COUNTIF(OFFSET(B1673,ROW()*-1+6,,ROW()-5),TRUE),0)</f>
        <v>0</v>
      </c>
      <c r="B1673" s="44" t="b" cm="1">
        <f t="array" ref="B1673">AND(分科號=E1673,D1673&gt;=分起日,D1673&lt;=分訖日,IF(分專案="全部",TRUE,J1673=分專案))</f>
        <v>0</v>
      </c>
      <c r="C1673" s="45">
        <f t="shared" si="106"/>
        <v>0</v>
      </c>
      <c r="D1673" s="44">
        <f t="shared" si="107"/>
        <v>0</v>
      </c>
      <c r="E1673" s="217">
        <f t="shared" si="105"/>
        <v>0</v>
      </c>
      <c r="F1673" s="284"/>
      <c r="G1673" s="289"/>
      <c r="H1673" s="304"/>
      <c r="I1673" s="290"/>
      <c r="J1673" s="304"/>
      <c r="K1673" s="305"/>
      <c r="L1673" s="50"/>
      <c r="M1673" s="63"/>
    </row>
    <row r="1674" spans="1:13">
      <c r="A1674" s="44">
        <f t="shared" ca="1" si="108"/>
        <v>0</v>
      </c>
      <c r="B1674" s="44" t="b" cm="1">
        <f t="array" ref="B1674">AND(分科號=E1674,D1674&gt;=分起日,D1674&lt;=分訖日,IF(分專案="全部",TRUE,J1674=分專案))</f>
        <v>0</v>
      </c>
      <c r="C1674" s="45">
        <f t="shared" si="106"/>
        <v>0</v>
      </c>
      <c r="D1674" s="44">
        <f t="shared" si="107"/>
        <v>0</v>
      </c>
      <c r="E1674" s="217">
        <f t="shared" ref="E1674:E1737" si="109">IF(I1674&lt;&gt;"",VALUE(TRIM(LEFT(I1674,6))),0)</f>
        <v>0</v>
      </c>
      <c r="F1674" s="284"/>
      <c r="G1674" s="289"/>
      <c r="H1674" s="304"/>
      <c r="I1674" s="290"/>
      <c r="J1674" s="304"/>
      <c r="K1674" s="305"/>
      <c r="L1674" s="50"/>
      <c r="M1674" s="63"/>
    </row>
    <row r="1675" spans="1:13">
      <c r="A1675" s="44">
        <f t="shared" ca="1" si="108"/>
        <v>0</v>
      </c>
      <c r="B1675" s="44" t="b" cm="1">
        <f t="array" ref="B1675">AND(分科號=E1675,D1675&gt;=分起日,D1675&lt;=分訖日,IF(分專案="全部",TRUE,J1675=分專案))</f>
        <v>0</v>
      </c>
      <c r="C1675" s="45">
        <f t="shared" si="106"/>
        <v>0</v>
      </c>
      <c r="D1675" s="44">
        <f t="shared" si="107"/>
        <v>0</v>
      </c>
      <c r="E1675" s="217">
        <f t="shared" si="109"/>
        <v>0</v>
      </c>
      <c r="F1675" s="284"/>
      <c r="G1675" s="289"/>
      <c r="H1675" s="304"/>
      <c r="I1675" s="290"/>
      <c r="J1675" s="304"/>
      <c r="K1675" s="305"/>
      <c r="L1675" s="50"/>
      <c r="M1675" s="63"/>
    </row>
    <row r="1676" spans="1:13">
      <c r="A1676" s="44">
        <f t="shared" ca="1" si="108"/>
        <v>0</v>
      </c>
      <c r="B1676" s="44" t="b" cm="1">
        <f t="array" ref="B1676">AND(分科號=E1676,D1676&gt;=分起日,D1676&lt;=分訖日,IF(分專案="全部",TRUE,J1676=分專案))</f>
        <v>0</v>
      </c>
      <c r="C1676" s="45">
        <f t="shared" si="106"/>
        <v>0</v>
      </c>
      <c r="D1676" s="44">
        <f t="shared" si="107"/>
        <v>0</v>
      </c>
      <c r="E1676" s="217">
        <f t="shared" si="109"/>
        <v>0</v>
      </c>
      <c r="F1676" s="284"/>
      <c r="G1676" s="289"/>
      <c r="H1676" s="304"/>
      <c r="I1676" s="290"/>
      <c r="J1676" s="304"/>
      <c r="K1676" s="305"/>
      <c r="L1676" s="50"/>
      <c r="M1676" s="63"/>
    </row>
    <row r="1677" spans="1:13">
      <c r="A1677" s="44">
        <f t="shared" ca="1" si="108"/>
        <v>0</v>
      </c>
      <c r="B1677" s="44" t="b" cm="1">
        <f t="array" ref="B1677">AND(分科號=E1677,D1677&gt;=分起日,D1677&lt;=分訖日,IF(分專案="全部",TRUE,J1677=分專案))</f>
        <v>0</v>
      </c>
      <c r="C1677" s="45">
        <f t="shared" si="106"/>
        <v>0</v>
      </c>
      <c r="D1677" s="44">
        <f t="shared" si="107"/>
        <v>0</v>
      </c>
      <c r="E1677" s="217">
        <f t="shared" si="109"/>
        <v>0</v>
      </c>
      <c r="F1677" s="284"/>
      <c r="G1677" s="289"/>
      <c r="H1677" s="304"/>
      <c r="I1677" s="290"/>
      <c r="J1677" s="304"/>
      <c r="K1677" s="305"/>
      <c r="L1677" s="50"/>
      <c r="M1677" s="63"/>
    </row>
    <row r="1678" spans="1:13">
      <c r="A1678" s="44">
        <f t="shared" ca="1" si="108"/>
        <v>0</v>
      </c>
      <c r="B1678" s="44" t="b" cm="1">
        <f t="array" ref="B1678">AND(分科號=E1678,D1678&gt;=分起日,D1678&lt;=分訖日,IF(分專案="全部",TRUE,J1678=分專案))</f>
        <v>0</v>
      </c>
      <c r="C1678" s="45">
        <f t="shared" si="106"/>
        <v>0</v>
      </c>
      <c r="D1678" s="44">
        <f t="shared" si="107"/>
        <v>0</v>
      </c>
      <c r="E1678" s="217">
        <f t="shared" si="109"/>
        <v>0</v>
      </c>
      <c r="F1678" s="284"/>
      <c r="G1678" s="289"/>
      <c r="H1678" s="304"/>
      <c r="I1678" s="290"/>
      <c r="J1678" s="304"/>
      <c r="K1678" s="305"/>
      <c r="L1678" s="50"/>
      <c r="M1678" s="63"/>
    </row>
    <row r="1679" spans="1:13">
      <c r="A1679" s="44">
        <f t="shared" ca="1" si="108"/>
        <v>0</v>
      </c>
      <c r="B1679" s="44" t="b" cm="1">
        <f t="array" ref="B1679">AND(分科號=E1679,D1679&gt;=分起日,D1679&lt;=分訖日,IF(分專案="全部",TRUE,J1679=分專案))</f>
        <v>0</v>
      </c>
      <c r="C1679" s="45">
        <f t="shared" si="106"/>
        <v>0</v>
      </c>
      <c r="D1679" s="44">
        <f t="shared" si="107"/>
        <v>0</v>
      </c>
      <c r="E1679" s="217">
        <f t="shared" si="109"/>
        <v>0</v>
      </c>
      <c r="F1679" s="284"/>
      <c r="G1679" s="289"/>
      <c r="H1679" s="304"/>
      <c r="I1679" s="290"/>
      <c r="J1679" s="304"/>
      <c r="K1679" s="305"/>
      <c r="L1679" s="50"/>
      <c r="M1679" s="63"/>
    </row>
    <row r="1680" spans="1:13">
      <c r="A1680" s="44">
        <f t="shared" ca="1" si="108"/>
        <v>0</v>
      </c>
      <c r="B1680" s="44" t="b" cm="1">
        <f t="array" ref="B1680">AND(分科號=E1680,D1680&gt;=分起日,D1680&lt;=分訖日,IF(分專案="全部",TRUE,J1680=分專案))</f>
        <v>0</v>
      </c>
      <c r="C1680" s="45">
        <f t="shared" si="106"/>
        <v>0</v>
      </c>
      <c r="D1680" s="44">
        <f t="shared" si="107"/>
        <v>0</v>
      </c>
      <c r="E1680" s="217">
        <f t="shared" si="109"/>
        <v>0</v>
      </c>
      <c r="F1680" s="284"/>
      <c r="G1680" s="289"/>
      <c r="H1680" s="304"/>
      <c r="I1680" s="290"/>
      <c r="J1680" s="304"/>
      <c r="K1680" s="305"/>
      <c r="L1680" s="50"/>
      <c r="M1680" s="63"/>
    </row>
    <row r="1681" spans="1:13">
      <c r="A1681" s="44">
        <f t="shared" ca="1" si="108"/>
        <v>0</v>
      </c>
      <c r="B1681" s="44" t="b" cm="1">
        <f t="array" ref="B1681">AND(分科號=E1681,D1681&gt;=分起日,D1681&lt;=分訖日,IF(分專案="全部",TRUE,J1681=分專案))</f>
        <v>0</v>
      </c>
      <c r="C1681" s="45">
        <f t="shared" si="106"/>
        <v>0</v>
      </c>
      <c r="D1681" s="44">
        <f t="shared" si="107"/>
        <v>0</v>
      </c>
      <c r="E1681" s="217">
        <f t="shared" si="109"/>
        <v>0</v>
      </c>
      <c r="F1681" s="284"/>
      <c r="G1681" s="289"/>
      <c r="H1681" s="304"/>
      <c r="I1681" s="290"/>
      <c r="J1681" s="304"/>
      <c r="K1681" s="305"/>
      <c r="L1681" s="50"/>
      <c r="M1681" s="63"/>
    </row>
    <row r="1682" spans="1:13">
      <c r="A1682" s="44">
        <f t="shared" ca="1" si="108"/>
        <v>0</v>
      </c>
      <c r="B1682" s="44" t="b" cm="1">
        <f t="array" ref="B1682">AND(分科號=E1682,D1682&gt;=分起日,D1682&lt;=分訖日,IF(分專案="全部",TRUE,J1682=分專案))</f>
        <v>0</v>
      </c>
      <c r="C1682" s="45">
        <f t="shared" si="106"/>
        <v>0</v>
      </c>
      <c r="D1682" s="44">
        <f t="shared" si="107"/>
        <v>0</v>
      </c>
      <c r="E1682" s="217">
        <f t="shared" si="109"/>
        <v>0</v>
      </c>
      <c r="F1682" s="284"/>
      <c r="G1682" s="289"/>
      <c r="H1682" s="304"/>
      <c r="I1682" s="290"/>
      <c r="J1682" s="304"/>
      <c r="K1682" s="305"/>
      <c r="L1682" s="50"/>
      <c r="M1682" s="63"/>
    </row>
    <row r="1683" spans="1:13">
      <c r="A1683" s="44">
        <f t="shared" ca="1" si="108"/>
        <v>0</v>
      </c>
      <c r="B1683" s="44" t="b" cm="1">
        <f t="array" ref="B1683">AND(分科號=E1683,D1683&gt;=分起日,D1683&lt;=分訖日,IF(分專案="全部",TRUE,J1683=分專案))</f>
        <v>0</v>
      </c>
      <c r="C1683" s="45">
        <f t="shared" si="106"/>
        <v>0</v>
      </c>
      <c r="D1683" s="44">
        <f t="shared" si="107"/>
        <v>0</v>
      </c>
      <c r="E1683" s="217">
        <f t="shared" si="109"/>
        <v>0</v>
      </c>
      <c r="F1683" s="284"/>
      <c r="G1683" s="289"/>
      <c r="H1683" s="304"/>
      <c r="I1683" s="290"/>
      <c r="J1683" s="304"/>
      <c r="K1683" s="305"/>
      <c r="L1683" s="50"/>
      <c r="M1683" s="63"/>
    </row>
    <row r="1684" spans="1:13">
      <c r="A1684" s="44">
        <f t="shared" ca="1" si="108"/>
        <v>0</v>
      </c>
      <c r="B1684" s="44" t="b" cm="1">
        <f t="array" ref="B1684">AND(分科號=E1684,D1684&gt;=分起日,D1684&lt;=分訖日,IF(分專案="全部",TRUE,J1684=分專案))</f>
        <v>0</v>
      </c>
      <c r="C1684" s="45">
        <f t="shared" si="106"/>
        <v>0</v>
      </c>
      <c r="D1684" s="44">
        <f t="shared" si="107"/>
        <v>0</v>
      </c>
      <c r="E1684" s="217">
        <f t="shared" si="109"/>
        <v>0</v>
      </c>
      <c r="F1684" s="284"/>
      <c r="G1684" s="289"/>
      <c r="H1684" s="304"/>
      <c r="I1684" s="290"/>
      <c r="J1684" s="304"/>
      <c r="K1684" s="305"/>
      <c r="L1684" s="50"/>
      <c r="M1684" s="63"/>
    </row>
    <row r="1685" spans="1:13">
      <c r="A1685" s="44">
        <f t="shared" ca="1" si="108"/>
        <v>0</v>
      </c>
      <c r="B1685" s="44" t="b" cm="1">
        <f t="array" ref="B1685">AND(分科號=E1685,D1685&gt;=分起日,D1685&lt;=分訖日,IF(分專案="全部",TRUE,J1685=分專案))</f>
        <v>0</v>
      </c>
      <c r="C1685" s="45">
        <f t="shared" si="106"/>
        <v>0</v>
      </c>
      <c r="D1685" s="44">
        <f t="shared" si="107"/>
        <v>0</v>
      </c>
      <c r="E1685" s="217">
        <f t="shared" si="109"/>
        <v>0</v>
      </c>
      <c r="F1685" s="284"/>
      <c r="G1685" s="289"/>
      <c r="H1685" s="304"/>
      <c r="I1685" s="290"/>
      <c r="J1685" s="304"/>
      <c r="K1685" s="305"/>
      <c r="L1685" s="50"/>
      <c r="M1685" s="63"/>
    </row>
    <row r="1686" spans="1:13">
      <c r="A1686" s="44">
        <f t="shared" ca="1" si="108"/>
        <v>0</v>
      </c>
      <c r="B1686" s="44" t="b" cm="1">
        <f t="array" ref="B1686">AND(分科號=E1686,D1686&gt;=分起日,D1686&lt;=分訖日,IF(分專案="全部",TRUE,J1686=分專案))</f>
        <v>0</v>
      </c>
      <c r="C1686" s="45">
        <f t="shared" si="106"/>
        <v>0</v>
      </c>
      <c r="D1686" s="44">
        <f t="shared" si="107"/>
        <v>0</v>
      </c>
      <c r="E1686" s="217">
        <f t="shared" si="109"/>
        <v>0</v>
      </c>
      <c r="F1686" s="284"/>
      <c r="G1686" s="289"/>
      <c r="H1686" s="304"/>
      <c r="I1686" s="290"/>
      <c r="J1686" s="304"/>
      <c r="K1686" s="305"/>
      <c r="L1686" s="50"/>
      <c r="M1686" s="63"/>
    </row>
    <row r="1687" spans="1:13">
      <c r="A1687" s="44">
        <f t="shared" ca="1" si="108"/>
        <v>0</v>
      </c>
      <c r="B1687" s="44" t="b" cm="1">
        <f t="array" ref="B1687">AND(分科號=E1687,D1687&gt;=分起日,D1687&lt;=分訖日,IF(分專案="全部",TRUE,J1687=分專案))</f>
        <v>0</v>
      </c>
      <c r="C1687" s="45">
        <f t="shared" si="106"/>
        <v>0</v>
      </c>
      <c r="D1687" s="44">
        <f t="shared" si="107"/>
        <v>0</v>
      </c>
      <c r="E1687" s="217">
        <f t="shared" si="109"/>
        <v>0</v>
      </c>
      <c r="F1687" s="284"/>
      <c r="G1687" s="289"/>
      <c r="H1687" s="304"/>
      <c r="I1687" s="290"/>
      <c r="J1687" s="304"/>
      <c r="K1687" s="305"/>
      <c r="L1687" s="50"/>
      <c r="M1687" s="63"/>
    </row>
    <row r="1688" spans="1:13">
      <c r="A1688" s="44">
        <f t="shared" ca="1" si="108"/>
        <v>0</v>
      </c>
      <c r="B1688" s="44" t="b" cm="1">
        <f t="array" ref="B1688">AND(分科號=E1688,D1688&gt;=分起日,D1688&lt;=分訖日,IF(分專案="全部",TRUE,J1688=分專案))</f>
        <v>0</v>
      </c>
      <c r="C1688" s="45">
        <f t="shared" si="106"/>
        <v>0</v>
      </c>
      <c r="D1688" s="44">
        <f t="shared" si="107"/>
        <v>0</v>
      </c>
      <c r="E1688" s="217">
        <f t="shared" si="109"/>
        <v>0</v>
      </c>
      <c r="F1688" s="284"/>
      <c r="G1688" s="289"/>
      <c r="H1688" s="304"/>
      <c r="I1688" s="290"/>
      <c r="J1688" s="304"/>
      <c r="K1688" s="305"/>
      <c r="L1688" s="50"/>
      <c r="M1688" s="63"/>
    </row>
    <row r="1689" spans="1:13">
      <c r="A1689" s="44">
        <f t="shared" ca="1" si="108"/>
        <v>0</v>
      </c>
      <c r="B1689" s="44" t="b" cm="1">
        <f t="array" ref="B1689">AND(分科號=E1689,D1689&gt;=分起日,D1689&lt;=分訖日,IF(分專案="全部",TRUE,J1689=分專案))</f>
        <v>0</v>
      </c>
      <c r="C1689" s="45">
        <f t="shared" si="106"/>
        <v>0</v>
      </c>
      <c r="D1689" s="44">
        <f t="shared" si="107"/>
        <v>0</v>
      </c>
      <c r="E1689" s="217">
        <f t="shared" si="109"/>
        <v>0</v>
      </c>
      <c r="F1689" s="284"/>
      <c r="G1689" s="289"/>
      <c r="H1689" s="304"/>
      <c r="I1689" s="290"/>
      <c r="J1689" s="304"/>
      <c r="K1689" s="305"/>
      <c r="L1689" s="50"/>
      <c r="M1689" s="63"/>
    </row>
    <row r="1690" spans="1:13">
      <c r="A1690" s="44">
        <f t="shared" ca="1" si="108"/>
        <v>0</v>
      </c>
      <c r="B1690" s="44" t="b" cm="1">
        <f t="array" ref="B1690">AND(分科號=E1690,D1690&gt;=分起日,D1690&lt;=分訖日,IF(分專案="全部",TRUE,J1690=分專案))</f>
        <v>0</v>
      </c>
      <c r="C1690" s="45">
        <f t="shared" si="106"/>
        <v>0</v>
      </c>
      <c r="D1690" s="44">
        <f t="shared" si="107"/>
        <v>0</v>
      </c>
      <c r="E1690" s="217">
        <f t="shared" si="109"/>
        <v>0</v>
      </c>
      <c r="F1690" s="284"/>
      <c r="G1690" s="289"/>
      <c r="H1690" s="304"/>
      <c r="I1690" s="290"/>
      <c r="J1690" s="304"/>
      <c r="K1690" s="305"/>
      <c r="L1690" s="50"/>
      <c r="M1690" s="63"/>
    </row>
    <row r="1691" spans="1:13">
      <c r="A1691" s="44">
        <f t="shared" ca="1" si="108"/>
        <v>0</v>
      </c>
      <c r="B1691" s="44" t="b" cm="1">
        <f t="array" ref="B1691">AND(分科號=E1691,D1691&gt;=分起日,D1691&lt;=分訖日,IF(分專案="全部",TRUE,J1691=分專案))</f>
        <v>0</v>
      </c>
      <c r="C1691" s="45">
        <f t="shared" si="106"/>
        <v>0</v>
      </c>
      <c r="D1691" s="44">
        <f t="shared" si="107"/>
        <v>0</v>
      </c>
      <c r="E1691" s="217">
        <f t="shared" si="109"/>
        <v>0</v>
      </c>
      <c r="F1691" s="284"/>
      <c r="G1691" s="289"/>
      <c r="H1691" s="304"/>
      <c r="I1691" s="290"/>
      <c r="J1691" s="304"/>
      <c r="K1691" s="305"/>
      <c r="L1691" s="50"/>
      <c r="M1691" s="63"/>
    </row>
    <row r="1692" spans="1:13">
      <c r="A1692" s="44">
        <f t="shared" ca="1" si="108"/>
        <v>0</v>
      </c>
      <c r="B1692" s="44" t="b" cm="1">
        <f t="array" ref="B1692">AND(分科號=E1692,D1692&gt;=分起日,D1692&lt;=分訖日,IF(分專案="全部",TRUE,J1692=分專案))</f>
        <v>0</v>
      </c>
      <c r="C1692" s="45">
        <f t="shared" si="106"/>
        <v>0</v>
      </c>
      <c r="D1692" s="44">
        <f t="shared" si="107"/>
        <v>0</v>
      </c>
      <c r="E1692" s="217">
        <f t="shared" si="109"/>
        <v>0</v>
      </c>
      <c r="F1692" s="284"/>
      <c r="G1692" s="289"/>
      <c r="H1692" s="304"/>
      <c r="I1692" s="290"/>
      <c r="J1692" s="304"/>
      <c r="K1692" s="305"/>
      <c r="L1692" s="50"/>
      <c r="M1692" s="63"/>
    </row>
    <row r="1693" spans="1:13">
      <c r="A1693" s="44">
        <f t="shared" ca="1" si="108"/>
        <v>0</v>
      </c>
      <c r="B1693" s="44" t="b" cm="1">
        <f t="array" ref="B1693">AND(分科號=E1693,D1693&gt;=分起日,D1693&lt;=分訖日,IF(分專案="全部",TRUE,J1693=分專案))</f>
        <v>0</v>
      </c>
      <c r="C1693" s="45">
        <f t="shared" si="106"/>
        <v>0</v>
      </c>
      <c r="D1693" s="44">
        <f t="shared" si="107"/>
        <v>0</v>
      </c>
      <c r="E1693" s="217">
        <f t="shared" si="109"/>
        <v>0</v>
      </c>
      <c r="F1693" s="284"/>
      <c r="G1693" s="289"/>
      <c r="H1693" s="304"/>
      <c r="I1693" s="290"/>
      <c r="J1693" s="304"/>
      <c r="K1693" s="305"/>
      <c r="L1693" s="50"/>
      <c r="M1693" s="63"/>
    </row>
    <row r="1694" spans="1:13">
      <c r="A1694" s="44">
        <f t="shared" ca="1" si="108"/>
        <v>0</v>
      </c>
      <c r="B1694" s="44" t="b" cm="1">
        <f t="array" ref="B1694">AND(分科號=E1694,D1694&gt;=分起日,D1694&lt;=分訖日,IF(分專案="全部",TRUE,J1694=分專案))</f>
        <v>0</v>
      </c>
      <c r="C1694" s="45">
        <f t="shared" si="106"/>
        <v>0</v>
      </c>
      <c r="D1694" s="44">
        <f t="shared" si="107"/>
        <v>0</v>
      </c>
      <c r="E1694" s="217">
        <f t="shared" si="109"/>
        <v>0</v>
      </c>
      <c r="F1694" s="284"/>
      <c r="G1694" s="289"/>
      <c r="H1694" s="304"/>
      <c r="I1694" s="290"/>
      <c r="J1694" s="304"/>
      <c r="K1694" s="305"/>
      <c r="L1694" s="50"/>
      <c r="M1694" s="63"/>
    </row>
    <row r="1695" spans="1:13">
      <c r="A1695" s="44">
        <f t="shared" ca="1" si="108"/>
        <v>0</v>
      </c>
      <c r="B1695" s="44" t="b" cm="1">
        <f t="array" ref="B1695">AND(分科號=E1695,D1695&gt;=分起日,D1695&lt;=分訖日,IF(分專案="全部",TRUE,J1695=分專案))</f>
        <v>0</v>
      </c>
      <c r="C1695" s="45">
        <f t="shared" si="106"/>
        <v>0</v>
      </c>
      <c r="D1695" s="44">
        <f t="shared" si="107"/>
        <v>0</v>
      </c>
      <c r="E1695" s="217">
        <f t="shared" si="109"/>
        <v>0</v>
      </c>
      <c r="F1695" s="284"/>
      <c r="G1695" s="289"/>
      <c r="H1695" s="304"/>
      <c r="I1695" s="290"/>
      <c r="J1695" s="304"/>
      <c r="K1695" s="305"/>
      <c r="L1695" s="50"/>
      <c r="M1695" s="63"/>
    </row>
    <row r="1696" spans="1:13">
      <c r="A1696" s="44">
        <f t="shared" ca="1" si="108"/>
        <v>0</v>
      </c>
      <c r="B1696" s="44" t="b" cm="1">
        <f t="array" ref="B1696">AND(分科號=E1696,D1696&gt;=分起日,D1696&lt;=分訖日,IF(分專案="全部",TRUE,J1696=分專案))</f>
        <v>0</v>
      </c>
      <c r="C1696" s="45">
        <f t="shared" si="106"/>
        <v>0</v>
      </c>
      <c r="D1696" s="44">
        <f t="shared" si="107"/>
        <v>0</v>
      </c>
      <c r="E1696" s="217">
        <f t="shared" si="109"/>
        <v>0</v>
      </c>
      <c r="F1696" s="284"/>
      <c r="G1696" s="289"/>
      <c r="H1696" s="304"/>
      <c r="I1696" s="290"/>
      <c r="J1696" s="304"/>
      <c r="K1696" s="305"/>
      <c r="L1696" s="50"/>
      <c r="M1696" s="63"/>
    </row>
    <row r="1697" spans="1:13">
      <c r="A1697" s="44">
        <f t="shared" ca="1" si="108"/>
        <v>0</v>
      </c>
      <c r="B1697" s="44" t="b" cm="1">
        <f t="array" ref="B1697">AND(分科號=E1697,D1697&gt;=分起日,D1697&lt;=分訖日,IF(分專案="全部",TRUE,J1697=分專案))</f>
        <v>0</v>
      </c>
      <c r="C1697" s="45">
        <f t="shared" si="106"/>
        <v>0</v>
      </c>
      <c r="D1697" s="44">
        <f t="shared" si="107"/>
        <v>0</v>
      </c>
      <c r="E1697" s="217">
        <f t="shared" si="109"/>
        <v>0</v>
      </c>
      <c r="F1697" s="284"/>
      <c r="G1697" s="289"/>
      <c r="H1697" s="304"/>
      <c r="I1697" s="290"/>
      <c r="J1697" s="304"/>
      <c r="K1697" s="305"/>
      <c r="L1697" s="50"/>
      <c r="M1697" s="63"/>
    </row>
    <row r="1698" spans="1:13">
      <c r="A1698" s="44">
        <f t="shared" ca="1" si="108"/>
        <v>0</v>
      </c>
      <c r="B1698" s="44" t="b" cm="1">
        <f t="array" ref="B1698">AND(分科號=E1698,D1698&gt;=分起日,D1698&lt;=分訖日,IF(分專案="全部",TRUE,J1698=分專案))</f>
        <v>0</v>
      </c>
      <c r="C1698" s="45">
        <f t="shared" si="106"/>
        <v>0</v>
      </c>
      <c r="D1698" s="44">
        <f t="shared" si="107"/>
        <v>0</v>
      </c>
      <c r="E1698" s="217">
        <f t="shared" si="109"/>
        <v>0</v>
      </c>
      <c r="F1698" s="284"/>
      <c r="G1698" s="289"/>
      <c r="H1698" s="304"/>
      <c r="I1698" s="290"/>
      <c r="J1698" s="304"/>
      <c r="K1698" s="305"/>
      <c r="L1698" s="50"/>
      <c r="M1698" s="63"/>
    </row>
    <row r="1699" spans="1:13">
      <c r="A1699" s="44">
        <f t="shared" ca="1" si="108"/>
        <v>0</v>
      </c>
      <c r="B1699" s="44" t="b" cm="1">
        <f t="array" ref="B1699">AND(分科號=E1699,D1699&gt;=分起日,D1699&lt;=分訖日,IF(分專案="全部",TRUE,J1699=分專案))</f>
        <v>0</v>
      </c>
      <c r="C1699" s="45">
        <f t="shared" si="106"/>
        <v>0</v>
      </c>
      <c r="D1699" s="44">
        <f t="shared" si="107"/>
        <v>0</v>
      </c>
      <c r="E1699" s="217">
        <f t="shared" si="109"/>
        <v>0</v>
      </c>
      <c r="F1699" s="284"/>
      <c r="G1699" s="289"/>
      <c r="H1699" s="304"/>
      <c r="I1699" s="290"/>
      <c r="J1699" s="304"/>
      <c r="K1699" s="305"/>
      <c r="L1699" s="50"/>
      <c r="M1699" s="63"/>
    </row>
    <row r="1700" spans="1:13">
      <c r="A1700" s="44">
        <f t="shared" ca="1" si="108"/>
        <v>0</v>
      </c>
      <c r="B1700" s="44" t="b" cm="1">
        <f t="array" ref="B1700">AND(分科號=E1700,D1700&gt;=分起日,D1700&lt;=分訖日,IF(分專案="全部",TRUE,J1700=分專案))</f>
        <v>0</v>
      </c>
      <c r="C1700" s="45">
        <f t="shared" si="106"/>
        <v>0</v>
      </c>
      <c r="D1700" s="44">
        <f t="shared" si="107"/>
        <v>0</v>
      </c>
      <c r="E1700" s="217">
        <f t="shared" si="109"/>
        <v>0</v>
      </c>
      <c r="F1700" s="284"/>
      <c r="G1700" s="289"/>
      <c r="H1700" s="304"/>
      <c r="I1700" s="290"/>
      <c r="J1700" s="304"/>
      <c r="K1700" s="305"/>
      <c r="L1700" s="50"/>
      <c r="M1700" s="63"/>
    </row>
    <row r="1701" spans="1:13">
      <c r="A1701" s="44">
        <f t="shared" ca="1" si="108"/>
        <v>0</v>
      </c>
      <c r="B1701" s="44" t="b" cm="1">
        <f t="array" ref="B1701">AND(分科號=E1701,D1701&gt;=分起日,D1701&lt;=分訖日,IF(分專案="全部",TRUE,J1701=分專案))</f>
        <v>0</v>
      </c>
      <c r="C1701" s="45">
        <f t="shared" si="106"/>
        <v>0</v>
      </c>
      <c r="D1701" s="44">
        <f t="shared" si="107"/>
        <v>0</v>
      </c>
      <c r="E1701" s="217">
        <f t="shared" si="109"/>
        <v>0</v>
      </c>
      <c r="F1701" s="284"/>
      <c r="G1701" s="289"/>
      <c r="H1701" s="304"/>
      <c r="I1701" s="290"/>
      <c r="J1701" s="304"/>
      <c r="K1701" s="305"/>
      <c r="L1701" s="50"/>
      <c r="M1701" s="63"/>
    </row>
    <row r="1702" spans="1:13">
      <c r="A1702" s="44">
        <f t="shared" ca="1" si="108"/>
        <v>0</v>
      </c>
      <c r="B1702" s="44" t="b" cm="1">
        <f t="array" ref="B1702">AND(分科號=E1702,D1702&gt;=分起日,D1702&lt;=分訖日,IF(分專案="全部",TRUE,J1702=分專案))</f>
        <v>0</v>
      </c>
      <c r="C1702" s="45">
        <f t="shared" si="106"/>
        <v>0</v>
      </c>
      <c r="D1702" s="44">
        <f t="shared" si="107"/>
        <v>0</v>
      </c>
      <c r="E1702" s="217">
        <f t="shared" si="109"/>
        <v>0</v>
      </c>
      <c r="F1702" s="284"/>
      <c r="G1702" s="289"/>
      <c r="H1702" s="304"/>
      <c r="I1702" s="290"/>
      <c r="J1702" s="304"/>
      <c r="K1702" s="305"/>
      <c r="L1702" s="50"/>
      <c r="M1702" s="63"/>
    </row>
    <row r="1703" spans="1:13">
      <c r="A1703" s="44">
        <f t="shared" ca="1" si="108"/>
        <v>0</v>
      </c>
      <c r="B1703" s="44" t="b" cm="1">
        <f t="array" ref="B1703">AND(分科號=E1703,D1703&gt;=分起日,D1703&lt;=分訖日,IF(分專案="全部",TRUE,J1703=分專案))</f>
        <v>0</v>
      </c>
      <c r="C1703" s="45">
        <f t="shared" si="106"/>
        <v>0</v>
      </c>
      <c r="D1703" s="44">
        <f t="shared" si="107"/>
        <v>0</v>
      </c>
      <c r="E1703" s="217">
        <f t="shared" si="109"/>
        <v>0</v>
      </c>
      <c r="F1703" s="284"/>
      <c r="G1703" s="289"/>
      <c r="H1703" s="304"/>
      <c r="I1703" s="290"/>
      <c r="J1703" s="304"/>
      <c r="K1703" s="305"/>
      <c r="L1703" s="50"/>
      <c r="M1703" s="63"/>
    </row>
    <row r="1704" spans="1:13">
      <c r="A1704" s="44">
        <f t="shared" ca="1" si="108"/>
        <v>0</v>
      </c>
      <c r="B1704" s="44" t="b" cm="1">
        <f t="array" ref="B1704">AND(分科號=E1704,D1704&gt;=分起日,D1704&lt;=分訖日,IF(分專案="全部",TRUE,J1704=分專案))</f>
        <v>0</v>
      </c>
      <c r="C1704" s="45">
        <f t="shared" si="106"/>
        <v>0</v>
      </c>
      <c r="D1704" s="44">
        <f t="shared" si="107"/>
        <v>0</v>
      </c>
      <c r="E1704" s="217">
        <f t="shared" si="109"/>
        <v>0</v>
      </c>
      <c r="F1704" s="284"/>
      <c r="G1704" s="289"/>
      <c r="H1704" s="304"/>
      <c r="I1704" s="290"/>
      <c r="J1704" s="304"/>
      <c r="K1704" s="305"/>
      <c r="L1704" s="50"/>
      <c r="M1704" s="63"/>
    </row>
    <row r="1705" spans="1:13">
      <c r="A1705" s="44">
        <f t="shared" ca="1" si="108"/>
        <v>0</v>
      </c>
      <c r="B1705" s="44" t="b" cm="1">
        <f t="array" ref="B1705">AND(分科號=E1705,D1705&gt;=分起日,D1705&lt;=分訖日,IF(分專案="全部",TRUE,J1705=分專案))</f>
        <v>0</v>
      </c>
      <c r="C1705" s="45">
        <f t="shared" si="106"/>
        <v>0</v>
      </c>
      <c r="D1705" s="44">
        <f t="shared" si="107"/>
        <v>0</v>
      </c>
      <c r="E1705" s="217">
        <f t="shared" si="109"/>
        <v>0</v>
      </c>
      <c r="F1705" s="284"/>
      <c r="G1705" s="289"/>
      <c r="H1705" s="304"/>
      <c r="I1705" s="290"/>
      <c r="J1705" s="304"/>
      <c r="K1705" s="305"/>
      <c r="L1705" s="50"/>
      <c r="M1705" s="63"/>
    </row>
    <row r="1706" spans="1:13">
      <c r="A1706" s="44">
        <f t="shared" ca="1" si="108"/>
        <v>0</v>
      </c>
      <c r="B1706" s="44" t="b" cm="1">
        <f t="array" ref="B1706">AND(分科號=E1706,D1706&gt;=分起日,D1706&lt;=分訖日,IF(分專案="全部",TRUE,J1706=分專案))</f>
        <v>0</v>
      </c>
      <c r="C1706" s="45">
        <f t="shared" si="106"/>
        <v>0</v>
      </c>
      <c r="D1706" s="44">
        <f t="shared" si="107"/>
        <v>0</v>
      </c>
      <c r="E1706" s="217">
        <f t="shared" si="109"/>
        <v>0</v>
      </c>
      <c r="F1706" s="284"/>
      <c r="G1706" s="289"/>
      <c r="H1706" s="304"/>
      <c r="I1706" s="290"/>
      <c r="J1706" s="304"/>
      <c r="K1706" s="305"/>
      <c r="L1706" s="50"/>
      <c r="M1706" s="63"/>
    </row>
    <row r="1707" spans="1:13">
      <c r="A1707" s="44">
        <f t="shared" ca="1" si="108"/>
        <v>0</v>
      </c>
      <c r="B1707" s="44" t="b" cm="1">
        <f t="array" ref="B1707">AND(分科號=E1707,D1707&gt;=分起日,D1707&lt;=分訖日,IF(分專案="全部",TRUE,J1707=分專案))</f>
        <v>0</v>
      </c>
      <c r="C1707" s="45">
        <f t="shared" si="106"/>
        <v>0</v>
      </c>
      <c r="D1707" s="44">
        <f t="shared" si="107"/>
        <v>0</v>
      </c>
      <c r="E1707" s="217">
        <f t="shared" si="109"/>
        <v>0</v>
      </c>
      <c r="F1707" s="284"/>
      <c r="G1707" s="289"/>
      <c r="H1707" s="304"/>
      <c r="I1707" s="290"/>
      <c r="J1707" s="304"/>
      <c r="K1707" s="305"/>
      <c r="L1707" s="50"/>
      <c r="M1707" s="63"/>
    </row>
    <row r="1708" spans="1:13">
      <c r="A1708" s="44">
        <f t="shared" ca="1" si="108"/>
        <v>0</v>
      </c>
      <c r="B1708" s="44" t="b" cm="1">
        <f t="array" ref="B1708">AND(分科號=E1708,D1708&gt;=分起日,D1708&lt;=分訖日,IF(分專案="全部",TRUE,J1708=分專案))</f>
        <v>0</v>
      </c>
      <c r="C1708" s="45">
        <f t="shared" si="106"/>
        <v>0</v>
      </c>
      <c r="D1708" s="44">
        <f t="shared" si="107"/>
        <v>0</v>
      </c>
      <c r="E1708" s="217">
        <f t="shared" si="109"/>
        <v>0</v>
      </c>
      <c r="F1708" s="284"/>
      <c r="G1708" s="289"/>
      <c r="H1708" s="304"/>
      <c r="I1708" s="290"/>
      <c r="J1708" s="304"/>
      <c r="K1708" s="305"/>
      <c r="L1708" s="50"/>
      <c r="M1708" s="63"/>
    </row>
    <row r="1709" spans="1:13">
      <c r="A1709" s="44">
        <f t="shared" ca="1" si="108"/>
        <v>0</v>
      </c>
      <c r="B1709" s="44" t="b" cm="1">
        <f t="array" ref="B1709">AND(分科號=E1709,D1709&gt;=分起日,D1709&lt;=分訖日,IF(分專案="全部",TRUE,J1709=分專案))</f>
        <v>0</v>
      </c>
      <c r="C1709" s="45">
        <f t="shared" si="106"/>
        <v>0</v>
      </c>
      <c r="D1709" s="44">
        <f t="shared" si="107"/>
        <v>0</v>
      </c>
      <c r="E1709" s="217">
        <f t="shared" si="109"/>
        <v>0</v>
      </c>
      <c r="F1709" s="284"/>
      <c r="G1709" s="289"/>
      <c r="H1709" s="304"/>
      <c r="I1709" s="290"/>
      <c r="J1709" s="304"/>
      <c r="K1709" s="305"/>
      <c r="L1709" s="50"/>
      <c r="M1709" s="63"/>
    </row>
    <row r="1710" spans="1:13">
      <c r="A1710" s="44">
        <f t="shared" ca="1" si="108"/>
        <v>0</v>
      </c>
      <c r="B1710" s="44" t="b" cm="1">
        <f t="array" ref="B1710">AND(分科號=E1710,D1710&gt;=分起日,D1710&lt;=分訖日,IF(分專案="全部",TRUE,J1710=分專案))</f>
        <v>0</v>
      </c>
      <c r="C1710" s="45">
        <f t="shared" si="106"/>
        <v>0</v>
      </c>
      <c r="D1710" s="44">
        <f t="shared" si="107"/>
        <v>0</v>
      </c>
      <c r="E1710" s="217">
        <f t="shared" si="109"/>
        <v>0</v>
      </c>
      <c r="F1710" s="284"/>
      <c r="G1710" s="289"/>
      <c r="H1710" s="304"/>
      <c r="I1710" s="290"/>
      <c r="J1710" s="304"/>
      <c r="K1710" s="305"/>
      <c r="L1710" s="50"/>
      <c r="M1710" s="63"/>
    </row>
    <row r="1711" spans="1:13">
      <c r="A1711" s="44">
        <f t="shared" ca="1" si="108"/>
        <v>0</v>
      </c>
      <c r="B1711" s="44" t="b" cm="1">
        <f t="array" ref="B1711">AND(分科號=E1711,D1711&gt;=分起日,D1711&lt;=分訖日,IF(分專案="全部",TRUE,J1711=分專案))</f>
        <v>0</v>
      </c>
      <c r="C1711" s="45">
        <f t="shared" si="106"/>
        <v>0</v>
      </c>
      <c r="D1711" s="44">
        <f t="shared" si="107"/>
        <v>0</v>
      </c>
      <c r="E1711" s="217">
        <f t="shared" si="109"/>
        <v>0</v>
      </c>
      <c r="F1711" s="284"/>
      <c r="G1711" s="289"/>
      <c r="H1711" s="304"/>
      <c r="I1711" s="290"/>
      <c r="J1711" s="304"/>
      <c r="K1711" s="305"/>
      <c r="L1711" s="50"/>
      <c r="M1711" s="63"/>
    </row>
    <row r="1712" spans="1:13">
      <c r="A1712" s="44">
        <f t="shared" ca="1" si="108"/>
        <v>0</v>
      </c>
      <c r="B1712" s="44" t="b" cm="1">
        <f t="array" ref="B1712">AND(分科號=E1712,D1712&gt;=分起日,D1712&lt;=分訖日,IF(分專案="全部",TRUE,J1712=分專案))</f>
        <v>0</v>
      </c>
      <c r="C1712" s="45">
        <f t="shared" si="106"/>
        <v>0</v>
      </c>
      <c r="D1712" s="44">
        <f t="shared" si="107"/>
        <v>0</v>
      </c>
      <c r="E1712" s="217">
        <f t="shared" si="109"/>
        <v>0</v>
      </c>
      <c r="F1712" s="284"/>
      <c r="G1712" s="289"/>
      <c r="H1712" s="304"/>
      <c r="I1712" s="290"/>
      <c r="J1712" s="304"/>
      <c r="K1712" s="305"/>
      <c r="L1712" s="50"/>
      <c r="M1712" s="63"/>
    </row>
    <row r="1713" spans="1:13">
      <c r="A1713" s="44">
        <f t="shared" ca="1" si="108"/>
        <v>0</v>
      </c>
      <c r="B1713" s="44" t="b" cm="1">
        <f t="array" ref="B1713">AND(分科號=E1713,D1713&gt;=分起日,D1713&lt;=分訖日,IF(分專案="全部",TRUE,J1713=分專案))</f>
        <v>0</v>
      </c>
      <c r="C1713" s="45">
        <f t="shared" si="106"/>
        <v>0</v>
      </c>
      <c r="D1713" s="44">
        <f t="shared" si="107"/>
        <v>0</v>
      </c>
      <c r="E1713" s="217">
        <f t="shared" si="109"/>
        <v>0</v>
      </c>
      <c r="F1713" s="284"/>
      <c r="G1713" s="289"/>
      <c r="H1713" s="304"/>
      <c r="I1713" s="290"/>
      <c r="J1713" s="304"/>
      <c r="K1713" s="305"/>
      <c r="L1713" s="50"/>
      <c r="M1713" s="63"/>
    </row>
    <row r="1714" spans="1:13">
      <c r="A1714" s="44">
        <f t="shared" ca="1" si="108"/>
        <v>0</v>
      </c>
      <c r="B1714" s="44" t="b" cm="1">
        <f t="array" ref="B1714">AND(分科號=E1714,D1714&gt;=分起日,D1714&lt;=分訖日,IF(分專案="全部",TRUE,J1714=分專案))</f>
        <v>0</v>
      </c>
      <c r="C1714" s="45">
        <f t="shared" si="106"/>
        <v>0</v>
      </c>
      <c r="D1714" s="44">
        <f t="shared" si="107"/>
        <v>0</v>
      </c>
      <c r="E1714" s="217">
        <f t="shared" si="109"/>
        <v>0</v>
      </c>
      <c r="F1714" s="284"/>
      <c r="G1714" s="289"/>
      <c r="H1714" s="304"/>
      <c r="I1714" s="290"/>
      <c r="J1714" s="304"/>
      <c r="K1714" s="305"/>
      <c r="L1714" s="50"/>
      <c r="M1714" s="63"/>
    </row>
    <row r="1715" spans="1:13">
      <c r="A1715" s="44">
        <f t="shared" ca="1" si="108"/>
        <v>0</v>
      </c>
      <c r="B1715" s="44" t="b" cm="1">
        <f t="array" ref="B1715">AND(分科號=E1715,D1715&gt;=分起日,D1715&lt;=分訖日,IF(分專案="全部",TRUE,J1715=分專案))</f>
        <v>0</v>
      </c>
      <c r="C1715" s="45">
        <f t="shared" si="106"/>
        <v>0</v>
      </c>
      <c r="D1715" s="44">
        <f t="shared" si="107"/>
        <v>0</v>
      </c>
      <c r="E1715" s="217">
        <f t="shared" si="109"/>
        <v>0</v>
      </c>
      <c r="F1715" s="284"/>
      <c r="G1715" s="289"/>
      <c r="H1715" s="304"/>
      <c r="I1715" s="290"/>
      <c r="J1715" s="304"/>
      <c r="K1715" s="305"/>
      <c r="L1715" s="50"/>
      <c r="M1715" s="63"/>
    </row>
    <row r="1716" spans="1:13">
      <c r="A1716" s="44">
        <f t="shared" ca="1" si="108"/>
        <v>0</v>
      </c>
      <c r="B1716" s="44" t="b" cm="1">
        <f t="array" ref="B1716">AND(分科號=E1716,D1716&gt;=分起日,D1716&lt;=分訖日,IF(分專案="全部",TRUE,J1716=分專案))</f>
        <v>0</v>
      </c>
      <c r="C1716" s="45">
        <f t="shared" si="106"/>
        <v>0</v>
      </c>
      <c r="D1716" s="44">
        <f t="shared" si="107"/>
        <v>0</v>
      </c>
      <c r="E1716" s="217">
        <f t="shared" si="109"/>
        <v>0</v>
      </c>
      <c r="F1716" s="284"/>
      <c r="G1716" s="289"/>
      <c r="H1716" s="304"/>
      <c r="I1716" s="290"/>
      <c r="J1716" s="304"/>
      <c r="K1716" s="305"/>
      <c r="L1716" s="50"/>
      <c r="M1716" s="63"/>
    </row>
    <row r="1717" spans="1:13">
      <c r="A1717" s="44">
        <f t="shared" ca="1" si="108"/>
        <v>0</v>
      </c>
      <c r="B1717" s="44" t="b" cm="1">
        <f t="array" ref="B1717">AND(分科號=E1717,D1717&gt;=分起日,D1717&lt;=分訖日,IF(分專案="全部",TRUE,J1717=分專案))</f>
        <v>0</v>
      </c>
      <c r="C1717" s="45">
        <f t="shared" si="106"/>
        <v>0</v>
      </c>
      <c r="D1717" s="44">
        <f t="shared" si="107"/>
        <v>0</v>
      </c>
      <c r="E1717" s="217">
        <f t="shared" si="109"/>
        <v>0</v>
      </c>
      <c r="F1717" s="284"/>
      <c r="G1717" s="289"/>
      <c r="H1717" s="304"/>
      <c r="I1717" s="290"/>
      <c r="J1717" s="304"/>
      <c r="K1717" s="305"/>
      <c r="L1717" s="50"/>
      <c r="M1717" s="63"/>
    </row>
    <row r="1718" spans="1:13">
      <c r="A1718" s="44">
        <f t="shared" ca="1" si="108"/>
        <v>0</v>
      </c>
      <c r="B1718" s="44" t="b" cm="1">
        <f t="array" ref="B1718">AND(分科號=E1718,D1718&gt;=分起日,D1718&lt;=分訖日,IF(分專案="全部",TRUE,J1718=分專案))</f>
        <v>0</v>
      </c>
      <c r="C1718" s="45">
        <f t="shared" si="106"/>
        <v>0</v>
      </c>
      <c r="D1718" s="44">
        <f t="shared" si="107"/>
        <v>0</v>
      </c>
      <c r="E1718" s="217">
        <f t="shared" si="109"/>
        <v>0</v>
      </c>
      <c r="F1718" s="284"/>
      <c r="G1718" s="289"/>
      <c r="H1718" s="304"/>
      <c r="I1718" s="290"/>
      <c r="J1718" s="304"/>
      <c r="K1718" s="305"/>
      <c r="L1718" s="50"/>
      <c r="M1718" s="63"/>
    </row>
    <row r="1719" spans="1:13">
      <c r="A1719" s="44">
        <f t="shared" ca="1" si="108"/>
        <v>0</v>
      </c>
      <c r="B1719" s="44" t="b" cm="1">
        <f t="array" ref="B1719">AND(分科號=E1719,D1719&gt;=分起日,D1719&lt;=分訖日,IF(分專案="全部",TRUE,J1719=分專案))</f>
        <v>0</v>
      </c>
      <c r="C1719" s="45">
        <f t="shared" si="106"/>
        <v>0</v>
      </c>
      <c r="D1719" s="44">
        <f t="shared" si="107"/>
        <v>0</v>
      </c>
      <c r="E1719" s="217">
        <f t="shared" si="109"/>
        <v>0</v>
      </c>
      <c r="F1719" s="284"/>
      <c r="G1719" s="289"/>
      <c r="H1719" s="304"/>
      <c r="I1719" s="290"/>
      <c r="J1719" s="304"/>
      <c r="K1719" s="305"/>
      <c r="L1719" s="50"/>
      <c r="M1719" s="63"/>
    </row>
    <row r="1720" spans="1:13">
      <c r="A1720" s="44">
        <f t="shared" ca="1" si="108"/>
        <v>0</v>
      </c>
      <c r="B1720" s="44" t="b" cm="1">
        <f t="array" ref="B1720">AND(分科號=E1720,D1720&gt;=分起日,D1720&lt;=分訖日,IF(分專案="全部",TRUE,J1720=分專案))</f>
        <v>0</v>
      </c>
      <c r="C1720" s="45">
        <f t="shared" si="106"/>
        <v>0</v>
      </c>
      <c r="D1720" s="44">
        <f t="shared" si="107"/>
        <v>0</v>
      </c>
      <c r="E1720" s="217">
        <f t="shared" si="109"/>
        <v>0</v>
      </c>
      <c r="F1720" s="284"/>
      <c r="G1720" s="289"/>
      <c r="H1720" s="304"/>
      <c r="I1720" s="290"/>
      <c r="J1720" s="304"/>
      <c r="K1720" s="305"/>
      <c r="L1720" s="50"/>
      <c r="M1720" s="63"/>
    </row>
    <row r="1721" spans="1:13">
      <c r="A1721" s="44">
        <f t="shared" ca="1" si="108"/>
        <v>0</v>
      </c>
      <c r="B1721" s="44" t="b" cm="1">
        <f t="array" ref="B1721">AND(分科號=E1721,D1721&gt;=分起日,D1721&lt;=分訖日,IF(分專案="全部",TRUE,J1721=分專案))</f>
        <v>0</v>
      </c>
      <c r="C1721" s="45">
        <f t="shared" si="106"/>
        <v>0</v>
      </c>
      <c r="D1721" s="44">
        <f t="shared" si="107"/>
        <v>0</v>
      </c>
      <c r="E1721" s="217">
        <f t="shared" si="109"/>
        <v>0</v>
      </c>
      <c r="F1721" s="284"/>
      <c r="G1721" s="289"/>
      <c r="H1721" s="304"/>
      <c r="I1721" s="290"/>
      <c r="J1721" s="304"/>
      <c r="K1721" s="305"/>
      <c r="L1721" s="50"/>
      <c r="M1721" s="63"/>
    </row>
    <row r="1722" spans="1:13">
      <c r="A1722" s="44">
        <f t="shared" ca="1" si="108"/>
        <v>0</v>
      </c>
      <c r="B1722" s="44" t="b" cm="1">
        <f t="array" ref="B1722">AND(分科號=E1722,D1722&gt;=分起日,D1722&lt;=分訖日,IF(分專案="全部",TRUE,J1722=分專案))</f>
        <v>0</v>
      </c>
      <c r="C1722" s="45">
        <f t="shared" si="106"/>
        <v>0</v>
      </c>
      <c r="D1722" s="44">
        <f t="shared" si="107"/>
        <v>0</v>
      </c>
      <c r="E1722" s="217">
        <f t="shared" si="109"/>
        <v>0</v>
      </c>
      <c r="F1722" s="284"/>
      <c r="G1722" s="289"/>
      <c r="H1722" s="304"/>
      <c r="I1722" s="290"/>
      <c r="J1722" s="304"/>
      <c r="K1722" s="305"/>
      <c r="L1722" s="50"/>
      <c r="M1722" s="63"/>
    </row>
    <row r="1723" spans="1:13">
      <c r="A1723" s="44">
        <f t="shared" ca="1" si="108"/>
        <v>0</v>
      </c>
      <c r="B1723" s="44" t="b" cm="1">
        <f t="array" ref="B1723">AND(分科號=E1723,D1723&gt;=分起日,D1723&lt;=分訖日,IF(分專案="全部",TRUE,J1723=分專案))</f>
        <v>0</v>
      </c>
      <c r="C1723" s="45">
        <f t="shared" si="106"/>
        <v>0</v>
      </c>
      <c r="D1723" s="44">
        <f t="shared" si="107"/>
        <v>0</v>
      </c>
      <c r="E1723" s="217">
        <f t="shared" si="109"/>
        <v>0</v>
      </c>
      <c r="F1723" s="284"/>
      <c r="G1723" s="289"/>
      <c r="H1723" s="304"/>
      <c r="I1723" s="290"/>
      <c r="J1723" s="304"/>
      <c r="K1723" s="305"/>
      <c r="L1723" s="50"/>
      <c r="M1723" s="63"/>
    </row>
    <row r="1724" spans="1:13">
      <c r="A1724" s="44">
        <f t="shared" ca="1" si="108"/>
        <v>0</v>
      </c>
      <c r="B1724" s="44" t="b" cm="1">
        <f t="array" ref="B1724">AND(分科號=E1724,D1724&gt;=分起日,D1724&lt;=分訖日,IF(分專案="全部",TRUE,J1724=分專案))</f>
        <v>0</v>
      </c>
      <c r="C1724" s="45">
        <f t="shared" si="106"/>
        <v>0</v>
      </c>
      <c r="D1724" s="44">
        <f t="shared" si="107"/>
        <v>0</v>
      </c>
      <c r="E1724" s="217">
        <f t="shared" si="109"/>
        <v>0</v>
      </c>
      <c r="F1724" s="284"/>
      <c r="G1724" s="289"/>
      <c r="H1724" s="304"/>
      <c r="I1724" s="290"/>
      <c r="J1724" s="304"/>
      <c r="K1724" s="305"/>
      <c r="L1724" s="50"/>
      <c r="M1724" s="63"/>
    </row>
    <row r="1725" spans="1:13">
      <c r="A1725" s="44">
        <f t="shared" ca="1" si="108"/>
        <v>0</v>
      </c>
      <c r="B1725" s="44" t="b" cm="1">
        <f t="array" ref="B1725">AND(分科號=E1725,D1725&gt;=分起日,D1725&lt;=分訖日,IF(分專案="全部",TRUE,J1725=分專案))</f>
        <v>0</v>
      </c>
      <c r="C1725" s="45">
        <f t="shared" si="106"/>
        <v>0</v>
      </c>
      <c r="D1725" s="44">
        <f t="shared" si="107"/>
        <v>0</v>
      </c>
      <c r="E1725" s="217">
        <f t="shared" si="109"/>
        <v>0</v>
      </c>
      <c r="F1725" s="284"/>
      <c r="G1725" s="289"/>
      <c r="H1725" s="304"/>
      <c r="I1725" s="290"/>
      <c r="J1725" s="304"/>
      <c r="K1725" s="305"/>
      <c r="L1725" s="50"/>
      <c r="M1725" s="63"/>
    </row>
    <row r="1726" spans="1:13">
      <c r="A1726" s="44">
        <f t="shared" ca="1" si="108"/>
        <v>0</v>
      </c>
      <c r="B1726" s="44" t="b" cm="1">
        <f t="array" ref="B1726">AND(分科號=E1726,D1726&gt;=分起日,D1726&lt;=分訖日,IF(分專案="全部",TRUE,J1726=分專案))</f>
        <v>0</v>
      </c>
      <c r="C1726" s="45">
        <f t="shared" si="106"/>
        <v>0</v>
      </c>
      <c r="D1726" s="44">
        <f t="shared" si="107"/>
        <v>0</v>
      </c>
      <c r="E1726" s="217">
        <f t="shared" si="109"/>
        <v>0</v>
      </c>
      <c r="F1726" s="284"/>
      <c r="G1726" s="289"/>
      <c r="H1726" s="304"/>
      <c r="I1726" s="290"/>
      <c r="J1726" s="304"/>
      <c r="K1726" s="305"/>
      <c r="L1726" s="50"/>
      <c r="M1726" s="63"/>
    </row>
    <row r="1727" spans="1:13">
      <c r="A1727" s="44">
        <f t="shared" ca="1" si="108"/>
        <v>0</v>
      </c>
      <c r="B1727" s="44" t="b" cm="1">
        <f t="array" ref="B1727">AND(分科號=E1727,D1727&gt;=分起日,D1727&lt;=分訖日,IF(分專案="全部",TRUE,J1727=分專案))</f>
        <v>0</v>
      </c>
      <c r="C1727" s="45">
        <f t="shared" si="106"/>
        <v>0</v>
      </c>
      <c r="D1727" s="44">
        <f t="shared" si="107"/>
        <v>0</v>
      </c>
      <c r="E1727" s="217">
        <f t="shared" si="109"/>
        <v>0</v>
      </c>
      <c r="F1727" s="284"/>
      <c r="G1727" s="289"/>
      <c r="H1727" s="304"/>
      <c r="I1727" s="290"/>
      <c r="J1727" s="304"/>
      <c r="K1727" s="305"/>
      <c r="L1727" s="50"/>
      <c r="M1727" s="63"/>
    </row>
    <row r="1728" spans="1:13">
      <c r="A1728" s="44">
        <f t="shared" ca="1" si="108"/>
        <v>0</v>
      </c>
      <c r="B1728" s="44" t="b" cm="1">
        <f t="array" ref="B1728">AND(分科號=E1728,D1728&gt;=分起日,D1728&lt;=分訖日,IF(分專案="全部",TRUE,J1728=分專案))</f>
        <v>0</v>
      </c>
      <c r="C1728" s="45">
        <f t="shared" si="106"/>
        <v>0</v>
      </c>
      <c r="D1728" s="44">
        <f t="shared" si="107"/>
        <v>0</v>
      </c>
      <c r="E1728" s="217">
        <f t="shared" si="109"/>
        <v>0</v>
      </c>
      <c r="F1728" s="284"/>
      <c r="G1728" s="289"/>
      <c r="H1728" s="304"/>
      <c r="I1728" s="290"/>
      <c r="J1728" s="304"/>
      <c r="K1728" s="305"/>
      <c r="L1728" s="50"/>
      <c r="M1728" s="63"/>
    </row>
    <row r="1729" spans="1:13">
      <c r="A1729" s="44">
        <f t="shared" ca="1" si="108"/>
        <v>0</v>
      </c>
      <c r="B1729" s="44" t="b" cm="1">
        <f t="array" ref="B1729">AND(分科號=E1729,D1729&gt;=分起日,D1729&lt;=分訖日,IF(分專案="全部",TRUE,J1729=分專案))</f>
        <v>0</v>
      </c>
      <c r="C1729" s="45">
        <f t="shared" si="106"/>
        <v>0</v>
      </c>
      <c r="D1729" s="44">
        <f t="shared" si="107"/>
        <v>0</v>
      </c>
      <c r="E1729" s="217">
        <f t="shared" si="109"/>
        <v>0</v>
      </c>
      <c r="F1729" s="284"/>
      <c r="G1729" s="289"/>
      <c r="H1729" s="304"/>
      <c r="I1729" s="290"/>
      <c r="J1729" s="304"/>
      <c r="K1729" s="305"/>
      <c r="L1729" s="50"/>
      <c r="M1729" s="63"/>
    </row>
    <row r="1730" spans="1:13">
      <c r="A1730" s="44">
        <f t="shared" ca="1" si="108"/>
        <v>0</v>
      </c>
      <c r="B1730" s="44" t="b" cm="1">
        <f t="array" ref="B1730">AND(分科號=E1730,D1730&gt;=分起日,D1730&lt;=分訖日,IF(分專案="全部",TRUE,J1730=分專案))</f>
        <v>0</v>
      </c>
      <c r="C1730" s="45">
        <f t="shared" si="106"/>
        <v>0</v>
      </c>
      <c r="D1730" s="44">
        <f t="shared" si="107"/>
        <v>0</v>
      </c>
      <c r="E1730" s="217">
        <f t="shared" si="109"/>
        <v>0</v>
      </c>
      <c r="F1730" s="284"/>
      <c r="G1730" s="289"/>
      <c r="H1730" s="304"/>
      <c r="I1730" s="290"/>
      <c r="J1730" s="304"/>
      <c r="K1730" s="305"/>
      <c r="L1730" s="50"/>
      <c r="M1730" s="63"/>
    </row>
    <row r="1731" spans="1:13">
      <c r="A1731" s="44">
        <f t="shared" ca="1" si="108"/>
        <v>0</v>
      </c>
      <c r="B1731" s="44" t="b" cm="1">
        <f t="array" ref="B1731">AND(分科號=E1731,D1731&gt;=分起日,D1731&lt;=分訖日,IF(分專案="全部",TRUE,J1731=分專案))</f>
        <v>0</v>
      </c>
      <c r="C1731" s="45">
        <f t="shared" si="106"/>
        <v>0</v>
      </c>
      <c r="D1731" s="44">
        <f t="shared" si="107"/>
        <v>0</v>
      </c>
      <c r="E1731" s="217">
        <f t="shared" si="109"/>
        <v>0</v>
      </c>
      <c r="F1731" s="284"/>
      <c r="G1731" s="289"/>
      <c r="H1731" s="304"/>
      <c r="I1731" s="290"/>
      <c r="J1731" s="304"/>
      <c r="K1731" s="305"/>
      <c r="L1731" s="50"/>
      <c r="M1731" s="63"/>
    </row>
    <row r="1732" spans="1:13">
      <c r="A1732" s="44">
        <f t="shared" ca="1" si="108"/>
        <v>0</v>
      </c>
      <c r="B1732" s="44" t="b" cm="1">
        <f t="array" ref="B1732">AND(分科號=E1732,D1732&gt;=分起日,D1732&lt;=分訖日,IF(分專案="全部",TRUE,J1732=分專案))</f>
        <v>0</v>
      </c>
      <c r="C1732" s="45">
        <f t="shared" si="106"/>
        <v>0</v>
      </c>
      <c r="D1732" s="44">
        <f t="shared" si="107"/>
        <v>0</v>
      </c>
      <c r="E1732" s="217">
        <f t="shared" si="109"/>
        <v>0</v>
      </c>
      <c r="F1732" s="284"/>
      <c r="G1732" s="289"/>
      <c r="H1732" s="304"/>
      <c r="I1732" s="290"/>
      <c r="J1732" s="304"/>
      <c r="K1732" s="305"/>
      <c r="L1732" s="50"/>
      <c r="M1732" s="63"/>
    </row>
    <row r="1733" spans="1:13">
      <c r="A1733" s="44">
        <f t="shared" ca="1" si="108"/>
        <v>0</v>
      </c>
      <c r="B1733" s="44" t="b" cm="1">
        <f t="array" ref="B1733">AND(分科號=E1733,D1733&gt;=分起日,D1733&lt;=分訖日,IF(分專案="全部",TRUE,J1733=分專案))</f>
        <v>0</v>
      </c>
      <c r="C1733" s="45">
        <f t="shared" si="106"/>
        <v>0</v>
      </c>
      <c r="D1733" s="44">
        <f t="shared" si="107"/>
        <v>0</v>
      </c>
      <c r="E1733" s="217">
        <f t="shared" si="109"/>
        <v>0</v>
      </c>
      <c r="F1733" s="284"/>
      <c r="G1733" s="289"/>
      <c r="H1733" s="304"/>
      <c r="I1733" s="290"/>
      <c r="J1733" s="304"/>
      <c r="K1733" s="305"/>
      <c r="L1733" s="50"/>
      <c r="M1733" s="63"/>
    </row>
    <row r="1734" spans="1:13">
      <c r="A1734" s="44">
        <f t="shared" ca="1" si="108"/>
        <v>0</v>
      </c>
      <c r="B1734" s="44" t="b" cm="1">
        <f t="array" ref="B1734">AND(分科號=E1734,D1734&gt;=分起日,D1734&lt;=分訖日,IF(分專案="全部",TRUE,J1734=分專案))</f>
        <v>0</v>
      </c>
      <c r="C1734" s="45">
        <f t="shared" si="106"/>
        <v>0</v>
      </c>
      <c r="D1734" s="44">
        <f t="shared" si="107"/>
        <v>0</v>
      </c>
      <c r="E1734" s="217">
        <f t="shared" si="109"/>
        <v>0</v>
      </c>
      <c r="F1734" s="284"/>
      <c r="G1734" s="289"/>
      <c r="H1734" s="304"/>
      <c r="I1734" s="290"/>
      <c r="J1734" s="304"/>
      <c r="K1734" s="305"/>
      <c r="L1734" s="50"/>
      <c r="M1734" s="63"/>
    </row>
    <row r="1735" spans="1:13">
      <c r="A1735" s="44">
        <f t="shared" ca="1" si="108"/>
        <v>0</v>
      </c>
      <c r="B1735" s="44" t="b" cm="1">
        <f t="array" ref="B1735">AND(分科號=E1735,D1735&gt;=分起日,D1735&lt;=分訖日,IF(分專案="全部",TRUE,J1735=分專案))</f>
        <v>0</v>
      </c>
      <c r="C1735" s="45">
        <f t="shared" ref="C1735:C1798" si="110">IF(F1735&lt;&gt;"",F1735,IF(E1735&lt;&gt;0,INDEX(C:C,ROW()-1),0))</f>
        <v>0</v>
      </c>
      <c r="D1735" s="44">
        <f t="shared" ref="D1735:D1798" si="111">IF(G1735&lt;&gt;"",G1735,IF(E1735&lt;&gt;0,INDEX(D:D,ROW()-1),0))</f>
        <v>0</v>
      </c>
      <c r="E1735" s="217">
        <f t="shared" si="109"/>
        <v>0</v>
      </c>
      <c r="F1735" s="284"/>
      <c r="G1735" s="289"/>
      <c r="H1735" s="304"/>
      <c r="I1735" s="290"/>
      <c r="J1735" s="304"/>
      <c r="K1735" s="305"/>
      <c r="L1735" s="50"/>
      <c r="M1735" s="63"/>
    </row>
    <row r="1736" spans="1:13">
      <c r="A1736" s="44">
        <f t="shared" ca="1" si="108"/>
        <v>0</v>
      </c>
      <c r="B1736" s="44" t="b" cm="1">
        <f t="array" ref="B1736">AND(分科號=E1736,D1736&gt;=分起日,D1736&lt;=分訖日,IF(分專案="全部",TRUE,J1736=分專案))</f>
        <v>0</v>
      </c>
      <c r="C1736" s="45">
        <f t="shared" si="110"/>
        <v>0</v>
      </c>
      <c r="D1736" s="44">
        <f t="shared" si="111"/>
        <v>0</v>
      </c>
      <c r="E1736" s="217">
        <f t="shared" si="109"/>
        <v>0</v>
      </c>
      <c r="F1736" s="284"/>
      <c r="G1736" s="289"/>
      <c r="H1736" s="304"/>
      <c r="I1736" s="290"/>
      <c r="J1736" s="304"/>
      <c r="K1736" s="305"/>
      <c r="L1736" s="50"/>
      <c r="M1736" s="63"/>
    </row>
    <row r="1737" spans="1:13">
      <c r="A1737" s="44">
        <f t="shared" ref="A1737:A1800" ca="1" si="112">IF(B1737,COUNTIF(OFFSET(B1737,ROW()*-1+6,,ROW()-5),TRUE),0)</f>
        <v>0</v>
      </c>
      <c r="B1737" s="44" t="b" cm="1">
        <f t="array" ref="B1737">AND(分科號=E1737,D1737&gt;=分起日,D1737&lt;=分訖日,IF(分專案="全部",TRUE,J1737=分專案))</f>
        <v>0</v>
      </c>
      <c r="C1737" s="45">
        <f t="shared" si="110"/>
        <v>0</v>
      </c>
      <c r="D1737" s="44">
        <f t="shared" si="111"/>
        <v>0</v>
      </c>
      <c r="E1737" s="217">
        <f t="shared" si="109"/>
        <v>0</v>
      </c>
      <c r="F1737" s="284"/>
      <c r="G1737" s="289"/>
      <c r="H1737" s="304"/>
      <c r="I1737" s="290"/>
      <c r="J1737" s="304"/>
      <c r="K1737" s="305"/>
      <c r="L1737" s="50"/>
      <c r="M1737" s="63"/>
    </row>
    <row r="1738" spans="1:13">
      <c r="A1738" s="44">
        <f t="shared" ca="1" si="112"/>
        <v>0</v>
      </c>
      <c r="B1738" s="44" t="b" cm="1">
        <f t="array" ref="B1738">AND(分科號=E1738,D1738&gt;=分起日,D1738&lt;=分訖日,IF(分專案="全部",TRUE,J1738=分專案))</f>
        <v>0</v>
      </c>
      <c r="C1738" s="45">
        <f t="shared" si="110"/>
        <v>0</v>
      </c>
      <c r="D1738" s="44">
        <f t="shared" si="111"/>
        <v>0</v>
      </c>
      <c r="E1738" s="217">
        <f t="shared" ref="E1738:E1801" si="113">IF(I1738&lt;&gt;"",VALUE(TRIM(LEFT(I1738,6))),0)</f>
        <v>0</v>
      </c>
      <c r="F1738" s="284"/>
      <c r="G1738" s="289"/>
      <c r="H1738" s="304"/>
      <c r="I1738" s="290"/>
      <c r="J1738" s="304"/>
      <c r="K1738" s="305"/>
      <c r="L1738" s="50"/>
      <c r="M1738" s="63"/>
    </row>
    <row r="1739" spans="1:13">
      <c r="A1739" s="44">
        <f t="shared" ca="1" si="112"/>
        <v>0</v>
      </c>
      <c r="B1739" s="44" t="b" cm="1">
        <f t="array" ref="B1739">AND(分科號=E1739,D1739&gt;=分起日,D1739&lt;=分訖日,IF(分專案="全部",TRUE,J1739=分專案))</f>
        <v>0</v>
      </c>
      <c r="C1739" s="45">
        <f t="shared" si="110"/>
        <v>0</v>
      </c>
      <c r="D1739" s="44">
        <f t="shared" si="111"/>
        <v>0</v>
      </c>
      <c r="E1739" s="217">
        <f t="shared" si="113"/>
        <v>0</v>
      </c>
      <c r="F1739" s="284"/>
      <c r="G1739" s="289"/>
      <c r="H1739" s="304"/>
      <c r="I1739" s="290"/>
      <c r="J1739" s="304"/>
      <c r="K1739" s="305"/>
      <c r="L1739" s="50"/>
      <c r="M1739" s="63"/>
    </row>
    <row r="1740" spans="1:13">
      <c r="A1740" s="44">
        <f t="shared" ca="1" si="112"/>
        <v>0</v>
      </c>
      <c r="B1740" s="44" t="b" cm="1">
        <f t="array" ref="B1740">AND(分科號=E1740,D1740&gt;=分起日,D1740&lt;=分訖日,IF(分專案="全部",TRUE,J1740=分專案))</f>
        <v>0</v>
      </c>
      <c r="C1740" s="45">
        <f t="shared" si="110"/>
        <v>0</v>
      </c>
      <c r="D1740" s="44">
        <f t="shared" si="111"/>
        <v>0</v>
      </c>
      <c r="E1740" s="217">
        <f t="shared" si="113"/>
        <v>0</v>
      </c>
      <c r="F1740" s="284"/>
      <c r="G1740" s="289"/>
      <c r="H1740" s="304"/>
      <c r="I1740" s="290"/>
      <c r="J1740" s="304"/>
      <c r="K1740" s="305"/>
      <c r="L1740" s="50"/>
      <c r="M1740" s="63"/>
    </row>
    <row r="1741" spans="1:13">
      <c r="A1741" s="44">
        <f t="shared" ca="1" si="112"/>
        <v>0</v>
      </c>
      <c r="B1741" s="44" t="b" cm="1">
        <f t="array" ref="B1741">AND(分科號=E1741,D1741&gt;=分起日,D1741&lt;=分訖日,IF(分專案="全部",TRUE,J1741=分專案))</f>
        <v>0</v>
      </c>
      <c r="C1741" s="45">
        <f t="shared" si="110"/>
        <v>0</v>
      </c>
      <c r="D1741" s="44">
        <f t="shared" si="111"/>
        <v>0</v>
      </c>
      <c r="E1741" s="217">
        <f t="shared" si="113"/>
        <v>0</v>
      </c>
      <c r="F1741" s="284"/>
      <c r="G1741" s="289"/>
      <c r="H1741" s="304"/>
      <c r="I1741" s="290"/>
      <c r="J1741" s="304"/>
      <c r="K1741" s="305"/>
      <c r="L1741" s="50"/>
      <c r="M1741" s="63"/>
    </row>
    <row r="1742" spans="1:13">
      <c r="A1742" s="44">
        <f t="shared" ca="1" si="112"/>
        <v>0</v>
      </c>
      <c r="B1742" s="44" t="b" cm="1">
        <f t="array" ref="B1742">AND(分科號=E1742,D1742&gt;=分起日,D1742&lt;=分訖日,IF(分專案="全部",TRUE,J1742=分專案))</f>
        <v>0</v>
      </c>
      <c r="C1742" s="45">
        <f t="shared" si="110"/>
        <v>0</v>
      </c>
      <c r="D1742" s="44">
        <f t="shared" si="111"/>
        <v>0</v>
      </c>
      <c r="E1742" s="217">
        <f t="shared" si="113"/>
        <v>0</v>
      </c>
      <c r="F1742" s="284"/>
      <c r="G1742" s="289"/>
      <c r="H1742" s="304"/>
      <c r="I1742" s="290"/>
      <c r="J1742" s="304"/>
      <c r="K1742" s="305"/>
      <c r="L1742" s="50"/>
      <c r="M1742" s="63"/>
    </row>
    <row r="1743" spans="1:13">
      <c r="A1743" s="44">
        <f t="shared" ca="1" si="112"/>
        <v>0</v>
      </c>
      <c r="B1743" s="44" t="b" cm="1">
        <f t="array" ref="B1743">AND(分科號=E1743,D1743&gt;=分起日,D1743&lt;=分訖日,IF(分專案="全部",TRUE,J1743=分專案))</f>
        <v>0</v>
      </c>
      <c r="C1743" s="45">
        <f t="shared" si="110"/>
        <v>0</v>
      </c>
      <c r="D1743" s="44">
        <f t="shared" si="111"/>
        <v>0</v>
      </c>
      <c r="E1743" s="217">
        <f t="shared" si="113"/>
        <v>0</v>
      </c>
      <c r="F1743" s="284"/>
      <c r="G1743" s="289"/>
      <c r="H1743" s="304"/>
      <c r="I1743" s="290"/>
      <c r="J1743" s="304"/>
      <c r="K1743" s="305"/>
      <c r="L1743" s="50"/>
      <c r="M1743" s="63"/>
    </row>
    <row r="1744" spans="1:13">
      <c r="A1744" s="44">
        <f t="shared" ca="1" si="112"/>
        <v>0</v>
      </c>
      <c r="B1744" s="44" t="b" cm="1">
        <f t="array" ref="B1744">AND(分科號=E1744,D1744&gt;=分起日,D1744&lt;=分訖日,IF(分專案="全部",TRUE,J1744=分專案))</f>
        <v>0</v>
      </c>
      <c r="C1744" s="45">
        <f t="shared" si="110"/>
        <v>0</v>
      </c>
      <c r="D1744" s="44">
        <f t="shared" si="111"/>
        <v>0</v>
      </c>
      <c r="E1744" s="217">
        <f t="shared" si="113"/>
        <v>0</v>
      </c>
      <c r="F1744" s="284"/>
      <c r="G1744" s="289"/>
      <c r="H1744" s="304"/>
      <c r="I1744" s="290"/>
      <c r="J1744" s="304"/>
      <c r="K1744" s="305"/>
      <c r="L1744" s="50"/>
      <c r="M1744" s="63"/>
    </row>
    <row r="1745" spans="1:13">
      <c r="A1745" s="44">
        <f t="shared" ca="1" si="112"/>
        <v>0</v>
      </c>
      <c r="B1745" s="44" t="b" cm="1">
        <f t="array" ref="B1745">AND(分科號=E1745,D1745&gt;=分起日,D1745&lt;=分訖日,IF(分專案="全部",TRUE,J1745=分專案))</f>
        <v>0</v>
      </c>
      <c r="C1745" s="45">
        <f t="shared" si="110"/>
        <v>0</v>
      </c>
      <c r="D1745" s="44">
        <f t="shared" si="111"/>
        <v>0</v>
      </c>
      <c r="E1745" s="217">
        <f t="shared" si="113"/>
        <v>0</v>
      </c>
      <c r="F1745" s="284"/>
      <c r="G1745" s="289"/>
      <c r="H1745" s="304"/>
      <c r="I1745" s="290"/>
      <c r="J1745" s="304"/>
      <c r="K1745" s="305"/>
      <c r="L1745" s="50"/>
      <c r="M1745" s="63"/>
    </row>
    <row r="1746" spans="1:13">
      <c r="A1746" s="44">
        <f t="shared" ca="1" si="112"/>
        <v>0</v>
      </c>
      <c r="B1746" s="44" t="b" cm="1">
        <f t="array" ref="B1746">AND(分科號=E1746,D1746&gt;=分起日,D1746&lt;=分訖日,IF(分專案="全部",TRUE,J1746=分專案))</f>
        <v>0</v>
      </c>
      <c r="C1746" s="45">
        <f t="shared" si="110"/>
        <v>0</v>
      </c>
      <c r="D1746" s="44">
        <f t="shared" si="111"/>
        <v>0</v>
      </c>
      <c r="E1746" s="217">
        <f t="shared" si="113"/>
        <v>0</v>
      </c>
      <c r="F1746" s="284"/>
      <c r="G1746" s="289"/>
      <c r="H1746" s="304"/>
      <c r="I1746" s="290"/>
      <c r="J1746" s="304"/>
      <c r="K1746" s="305"/>
      <c r="L1746" s="50"/>
      <c r="M1746" s="63"/>
    </row>
    <row r="1747" spans="1:13">
      <c r="A1747" s="44">
        <f t="shared" ca="1" si="112"/>
        <v>0</v>
      </c>
      <c r="B1747" s="44" t="b" cm="1">
        <f t="array" ref="B1747">AND(分科號=E1747,D1747&gt;=分起日,D1747&lt;=分訖日,IF(分專案="全部",TRUE,J1747=分專案))</f>
        <v>0</v>
      </c>
      <c r="C1747" s="45">
        <f t="shared" si="110"/>
        <v>0</v>
      </c>
      <c r="D1747" s="44">
        <f t="shared" si="111"/>
        <v>0</v>
      </c>
      <c r="E1747" s="217">
        <f t="shared" si="113"/>
        <v>0</v>
      </c>
      <c r="F1747" s="284"/>
      <c r="G1747" s="289"/>
      <c r="H1747" s="304"/>
      <c r="I1747" s="290"/>
      <c r="J1747" s="304"/>
      <c r="K1747" s="305"/>
      <c r="L1747" s="50"/>
      <c r="M1747" s="63"/>
    </row>
    <row r="1748" spans="1:13">
      <c r="A1748" s="44">
        <f t="shared" ca="1" si="112"/>
        <v>0</v>
      </c>
      <c r="B1748" s="44" t="b" cm="1">
        <f t="array" ref="B1748">AND(分科號=E1748,D1748&gt;=分起日,D1748&lt;=分訖日,IF(分專案="全部",TRUE,J1748=分專案))</f>
        <v>0</v>
      </c>
      <c r="C1748" s="45">
        <f t="shared" si="110"/>
        <v>0</v>
      </c>
      <c r="D1748" s="44">
        <f t="shared" si="111"/>
        <v>0</v>
      </c>
      <c r="E1748" s="217">
        <f t="shared" si="113"/>
        <v>0</v>
      </c>
      <c r="F1748" s="284"/>
      <c r="G1748" s="289"/>
      <c r="H1748" s="304"/>
      <c r="I1748" s="290"/>
      <c r="J1748" s="304"/>
      <c r="K1748" s="305"/>
      <c r="L1748" s="50"/>
      <c r="M1748" s="63"/>
    </row>
    <row r="1749" spans="1:13">
      <c r="A1749" s="44">
        <f t="shared" ca="1" si="112"/>
        <v>0</v>
      </c>
      <c r="B1749" s="44" t="b" cm="1">
        <f t="array" ref="B1749">AND(分科號=E1749,D1749&gt;=分起日,D1749&lt;=分訖日,IF(分專案="全部",TRUE,J1749=分專案))</f>
        <v>0</v>
      </c>
      <c r="C1749" s="45">
        <f t="shared" si="110"/>
        <v>0</v>
      </c>
      <c r="D1749" s="44">
        <f t="shared" si="111"/>
        <v>0</v>
      </c>
      <c r="E1749" s="217">
        <f t="shared" si="113"/>
        <v>0</v>
      </c>
      <c r="F1749" s="284"/>
      <c r="G1749" s="289"/>
      <c r="H1749" s="304"/>
      <c r="I1749" s="290"/>
      <c r="J1749" s="304"/>
      <c r="K1749" s="305"/>
      <c r="L1749" s="50"/>
      <c r="M1749" s="63"/>
    </row>
    <row r="1750" spans="1:13">
      <c r="A1750" s="44">
        <f t="shared" ca="1" si="112"/>
        <v>0</v>
      </c>
      <c r="B1750" s="44" t="b" cm="1">
        <f t="array" ref="B1750">AND(分科號=E1750,D1750&gt;=分起日,D1750&lt;=分訖日,IF(分專案="全部",TRUE,J1750=分專案))</f>
        <v>0</v>
      </c>
      <c r="C1750" s="45">
        <f t="shared" si="110"/>
        <v>0</v>
      </c>
      <c r="D1750" s="44">
        <f t="shared" si="111"/>
        <v>0</v>
      </c>
      <c r="E1750" s="217">
        <f t="shared" si="113"/>
        <v>0</v>
      </c>
      <c r="F1750" s="284"/>
      <c r="G1750" s="289"/>
      <c r="H1750" s="304"/>
      <c r="I1750" s="290"/>
      <c r="J1750" s="304"/>
      <c r="K1750" s="305"/>
      <c r="L1750" s="50"/>
      <c r="M1750" s="63"/>
    </row>
    <row r="1751" spans="1:13">
      <c r="A1751" s="44">
        <f t="shared" ca="1" si="112"/>
        <v>0</v>
      </c>
      <c r="B1751" s="44" t="b" cm="1">
        <f t="array" ref="B1751">AND(分科號=E1751,D1751&gt;=分起日,D1751&lt;=分訖日,IF(分專案="全部",TRUE,J1751=分專案))</f>
        <v>0</v>
      </c>
      <c r="C1751" s="45">
        <f t="shared" si="110"/>
        <v>0</v>
      </c>
      <c r="D1751" s="44">
        <f t="shared" si="111"/>
        <v>0</v>
      </c>
      <c r="E1751" s="217">
        <f t="shared" si="113"/>
        <v>0</v>
      </c>
      <c r="F1751" s="284"/>
      <c r="G1751" s="289"/>
      <c r="H1751" s="304"/>
      <c r="I1751" s="290"/>
      <c r="J1751" s="304"/>
      <c r="K1751" s="305"/>
      <c r="L1751" s="50"/>
      <c r="M1751" s="63"/>
    </row>
    <row r="1752" spans="1:13">
      <c r="A1752" s="44">
        <f t="shared" ca="1" si="112"/>
        <v>0</v>
      </c>
      <c r="B1752" s="44" t="b" cm="1">
        <f t="array" ref="B1752">AND(分科號=E1752,D1752&gt;=分起日,D1752&lt;=分訖日,IF(分專案="全部",TRUE,J1752=分專案))</f>
        <v>0</v>
      </c>
      <c r="C1752" s="45">
        <f t="shared" si="110"/>
        <v>0</v>
      </c>
      <c r="D1752" s="44">
        <f t="shared" si="111"/>
        <v>0</v>
      </c>
      <c r="E1752" s="217">
        <f t="shared" si="113"/>
        <v>0</v>
      </c>
      <c r="F1752" s="284"/>
      <c r="G1752" s="289"/>
      <c r="H1752" s="304"/>
      <c r="I1752" s="290"/>
      <c r="J1752" s="304"/>
      <c r="K1752" s="305"/>
      <c r="L1752" s="50"/>
      <c r="M1752" s="63"/>
    </row>
    <row r="1753" spans="1:13">
      <c r="A1753" s="44">
        <f t="shared" ca="1" si="112"/>
        <v>0</v>
      </c>
      <c r="B1753" s="44" t="b" cm="1">
        <f t="array" ref="B1753">AND(分科號=E1753,D1753&gt;=分起日,D1753&lt;=分訖日,IF(分專案="全部",TRUE,J1753=分專案))</f>
        <v>0</v>
      </c>
      <c r="C1753" s="45">
        <f t="shared" si="110"/>
        <v>0</v>
      </c>
      <c r="D1753" s="44">
        <f t="shared" si="111"/>
        <v>0</v>
      </c>
      <c r="E1753" s="217">
        <f t="shared" si="113"/>
        <v>0</v>
      </c>
      <c r="F1753" s="284"/>
      <c r="G1753" s="289"/>
      <c r="H1753" s="304"/>
      <c r="I1753" s="290"/>
      <c r="J1753" s="304"/>
      <c r="K1753" s="305"/>
      <c r="L1753" s="50"/>
      <c r="M1753" s="63"/>
    </row>
    <row r="1754" spans="1:13">
      <c r="A1754" s="44">
        <f t="shared" ca="1" si="112"/>
        <v>0</v>
      </c>
      <c r="B1754" s="44" t="b" cm="1">
        <f t="array" ref="B1754">AND(分科號=E1754,D1754&gt;=分起日,D1754&lt;=分訖日,IF(分專案="全部",TRUE,J1754=分專案))</f>
        <v>0</v>
      </c>
      <c r="C1754" s="45">
        <f t="shared" si="110"/>
        <v>0</v>
      </c>
      <c r="D1754" s="44">
        <f t="shared" si="111"/>
        <v>0</v>
      </c>
      <c r="E1754" s="217">
        <f t="shared" si="113"/>
        <v>0</v>
      </c>
      <c r="F1754" s="284"/>
      <c r="G1754" s="289"/>
      <c r="H1754" s="304"/>
      <c r="I1754" s="290"/>
      <c r="J1754" s="304"/>
      <c r="K1754" s="305"/>
      <c r="L1754" s="50"/>
      <c r="M1754" s="63"/>
    </row>
    <row r="1755" spans="1:13">
      <c r="A1755" s="44">
        <f t="shared" ca="1" si="112"/>
        <v>0</v>
      </c>
      <c r="B1755" s="44" t="b" cm="1">
        <f t="array" ref="B1755">AND(分科號=E1755,D1755&gt;=分起日,D1755&lt;=分訖日,IF(分專案="全部",TRUE,J1755=分專案))</f>
        <v>0</v>
      </c>
      <c r="C1755" s="45">
        <f t="shared" si="110"/>
        <v>0</v>
      </c>
      <c r="D1755" s="44">
        <f t="shared" si="111"/>
        <v>0</v>
      </c>
      <c r="E1755" s="217">
        <f t="shared" si="113"/>
        <v>0</v>
      </c>
      <c r="F1755" s="284"/>
      <c r="G1755" s="289"/>
      <c r="H1755" s="304"/>
      <c r="I1755" s="290"/>
      <c r="J1755" s="304"/>
      <c r="K1755" s="305"/>
      <c r="L1755" s="50"/>
      <c r="M1755" s="63"/>
    </row>
    <row r="1756" spans="1:13">
      <c r="A1756" s="44">
        <f t="shared" ca="1" si="112"/>
        <v>0</v>
      </c>
      <c r="B1756" s="44" t="b" cm="1">
        <f t="array" ref="B1756">AND(分科號=E1756,D1756&gt;=分起日,D1756&lt;=分訖日,IF(分專案="全部",TRUE,J1756=分專案))</f>
        <v>0</v>
      </c>
      <c r="C1756" s="45">
        <f t="shared" si="110"/>
        <v>0</v>
      </c>
      <c r="D1756" s="44">
        <f t="shared" si="111"/>
        <v>0</v>
      </c>
      <c r="E1756" s="217">
        <f t="shared" si="113"/>
        <v>0</v>
      </c>
      <c r="F1756" s="284"/>
      <c r="G1756" s="289"/>
      <c r="H1756" s="304"/>
      <c r="I1756" s="290"/>
      <c r="J1756" s="304"/>
      <c r="K1756" s="305"/>
      <c r="L1756" s="50"/>
      <c r="M1756" s="63"/>
    </row>
    <row r="1757" spans="1:13">
      <c r="A1757" s="44">
        <f t="shared" ca="1" si="112"/>
        <v>0</v>
      </c>
      <c r="B1757" s="44" t="b" cm="1">
        <f t="array" ref="B1757">AND(分科號=E1757,D1757&gt;=分起日,D1757&lt;=分訖日,IF(分專案="全部",TRUE,J1757=分專案))</f>
        <v>0</v>
      </c>
      <c r="C1757" s="45">
        <f t="shared" si="110"/>
        <v>0</v>
      </c>
      <c r="D1757" s="44">
        <f t="shared" si="111"/>
        <v>0</v>
      </c>
      <c r="E1757" s="217">
        <f t="shared" si="113"/>
        <v>0</v>
      </c>
      <c r="F1757" s="284"/>
      <c r="G1757" s="289"/>
      <c r="H1757" s="304"/>
      <c r="I1757" s="290"/>
      <c r="J1757" s="304"/>
      <c r="K1757" s="305"/>
      <c r="L1757" s="50"/>
      <c r="M1757" s="63"/>
    </row>
    <row r="1758" spans="1:13">
      <c r="A1758" s="44">
        <f t="shared" ca="1" si="112"/>
        <v>0</v>
      </c>
      <c r="B1758" s="44" t="b" cm="1">
        <f t="array" ref="B1758">AND(分科號=E1758,D1758&gt;=分起日,D1758&lt;=分訖日,IF(分專案="全部",TRUE,J1758=分專案))</f>
        <v>0</v>
      </c>
      <c r="C1758" s="45">
        <f t="shared" si="110"/>
        <v>0</v>
      </c>
      <c r="D1758" s="44">
        <f t="shared" si="111"/>
        <v>0</v>
      </c>
      <c r="E1758" s="217">
        <f t="shared" si="113"/>
        <v>0</v>
      </c>
      <c r="F1758" s="284"/>
      <c r="G1758" s="289"/>
      <c r="H1758" s="304"/>
      <c r="I1758" s="290"/>
      <c r="J1758" s="304"/>
      <c r="K1758" s="305"/>
      <c r="L1758" s="50"/>
      <c r="M1758" s="63"/>
    </row>
    <row r="1759" spans="1:13">
      <c r="A1759" s="44">
        <f t="shared" ca="1" si="112"/>
        <v>0</v>
      </c>
      <c r="B1759" s="44" t="b" cm="1">
        <f t="array" ref="B1759">AND(分科號=E1759,D1759&gt;=分起日,D1759&lt;=分訖日,IF(分專案="全部",TRUE,J1759=分專案))</f>
        <v>0</v>
      </c>
      <c r="C1759" s="45">
        <f t="shared" si="110"/>
        <v>0</v>
      </c>
      <c r="D1759" s="44">
        <f t="shared" si="111"/>
        <v>0</v>
      </c>
      <c r="E1759" s="217">
        <f t="shared" si="113"/>
        <v>0</v>
      </c>
      <c r="F1759" s="284"/>
      <c r="G1759" s="289"/>
      <c r="H1759" s="304"/>
      <c r="I1759" s="290"/>
      <c r="J1759" s="304"/>
      <c r="K1759" s="305"/>
      <c r="L1759" s="50"/>
      <c r="M1759" s="63"/>
    </row>
    <row r="1760" spans="1:13">
      <c r="A1760" s="44">
        <f t="shared" ca="1" si="112"/>
        <v>0</v>
      </c>
      <c r="B1760" s="44" t="b" cm="1">
        <f t="array" ref="B1760">AND(分科號=E1760,D1760&gt;=分起日,D1760&lt;=分訖日,IF(分專案="全部",TRUE,J1760=分專案))</f>
        <v>0</v>
      </c>
      <c r="C1760" s="45">
        <f t="shared" si="110"/>
        <v>0</v>
      </c>
      <c r="D1760" s="44">
        <f t="shared" si="111"/>
        <v>0</v>
      </c>
      <c r="E1760" s="217">
        <f t="shared" si="113"/>
        <v>0</v>
      </c>
      <c r="F1760" s="284"/>
      <c r="G1760" s="289"/>
      <c r="H1760" s="304"/>
      <c r="I1760" s="290"/>
      <c r="J1760" s="304"/>
      <c r="K1760" s="305"/>
      <c r="L1760" s="50"/>
      <c r="M1760" s="63"/>
    </row>
    <row r="1761" spans="1:13">
      <c r="A1761" s="44">
        <f t="shared" ca="1" si="112"/>
        <v>0</v>
      </c>
      <c r="B1761" s="44" t="b" cm="1">
        <f t="array" ref="B1761">AND(分科號=E1761,D1761&gt;=分起日,D1761&lt;=分訖日,IF(分專案="全部",TRUE,J1761=分專案))</f>
        <v>0</v>
      </c>
      <c r="C1761" s="45">
        <f t="shared" si="110"/>
        <v>0</v>
      </c>
      <c r="D1761" s="44">
        <f t="shared" si="111"/>
        <v>0</v>
      </c>
      <c r="E1761" s="217">
        <f t="shared" si="113"/>
        <v>0</v>
      </c>
      <c r="F1761" s="284"/>
      <c r="G1761" s="289"/>
      <c r="H1761" s="304"/>
      <c r="I1761" s="290"/>
      <c r="J1761" s="304"/>
      <c r="K1761" s="305"/>
      <c r="L1761" s="50"/>
      <c r="M1761" s="63"/>
    </row>
    <row r="1762" spans="1:13">
      <c r="A1762" s="44">
        <f t="shared" ca="1" si="112"/>
        <v>0</v>
      </c>
      <c r="B1762" s="44" t="b" cm="1">
        <f t="array" ref="B1762">AND(分科號=E1762,D1762&gt;=分起日,D1762&lt;=分訖日,IF(分專案="全部",TRUE,J1762=分專案))</f>
        <v>0</v>
      </c>
      <c r="C1762" s="45">
        <f t="shared" si="110"/>
        <v>0</v>
      </c>
      <c r="D1762" s="44">
        <f t="shared" si="111"/>
        <v>0</v>
      </c>
      <c r="E1762" s="217">
        <f t="shared" si="113"/>
        <v>0</v>
      </c>
      <c r="F1762" s="284"/>
      <c r="G1762" s="289"/>
      <c r="H1762" s="304"/>
      <c r="I1762" s="290"/>
      <c r="J1762" s="304"/>
      <c r="K1762" s="305"/>
      <c r="L1762" s="50"/>
      <c r="M1762" s="63"/>
    </row>
    <row r="1763" spans="1:13">
      <c r="A1763" s="44">
        <f t="shared" ca="1" si="112"/>
        <v>0</v>
      </c>
      <c r="B1763" s="44" t="b" cm="1">
        <f t="array" ref="B1763">AND(分科號=E1763,D1763&gt;=分起日,D1763&lt;=分訖日,IF(分專案="全部",TRUE,J1763=分專案))</f>
        <v>0</v>
      </c>
      <c r="C1763" s="45">
        <f t="shared" si="110"/>
        <v>0</v>
      </c>
      <c r="D1763" s="44">
        <f t="shared" si="111"/>
        <v>0</v>
      </c>
      <c r="E1763" s="217">
        <f t="shared" si="113"/>
        <v>0</v>
      </c>
      <c r="F1763" s="284"/>
      <c r="G1763" s="289"/>
      <c r="H1763" s="304"/>
      <c r="I1763" s="290"/>
      <c r="J1763" s="304"/>
      <c r="K1763" s="305"/>
      <c r="L1763" s="50"/>
      <c r="M1763" s="63"/>
    </row>
    <row r="1764" spans="1:13">
      <c r="A1764" s="44">
        <f t="shared" ca="1" si="112"/>
        <v>0</v>
      </c>
      <c r="B1764" s="44" t="b" cm="1">
        <f t="array" ref="B1764">AND(分科號=E1764,D1764&gt;=分起日,D1764&lt;=分訖日,IF(分專案="全部",TRUE,J1764=分專案))</f>
        <v>0</v>
      </c>
      <c r="C1764" s="45">
        <f t="shared" si="110"/>
        <v>0</v>
      </c>
      <c r="D1764" s="44">
        <f t="shared" si="111"/>
        <v>0</v>
      </c>
      <c r="E1764" s="217">
        <f t="shared" si="113"/>
        <v>0</v>
      </c>
      <c r="F1764" s="284"/>
      <c r="G1764" s="289"/>
      <c r="H1764" s="304"/>
      <c r="I1764" s="290"/>
      <c r="J1764" s="304"/>
      <c r="K1764" s="305"/>
      <c r="L1764" s="50"/>
      <c r="M1764" s="63"/>
    </row>
    <row r="1765" spans="1:13">
      <c r="A1765" s="44">
        <f t="shared" ca="1" si="112"/>
        <v>0</v>
      </c>
      <c r="B1765" s="44" t="b" cm="1">
        <f t="array" ref="B1765">AND(分科號=E1765,D1765&gt;=分起日,D1765&lt;=分訖日,IF(分專案="全部",TRUE,J1765=分專案))</f>
        <v>0</v>
      </c>
      <c r="C1765" s="45">
        <f t="shared" si="110"/>
        <v>0</v>
      </c>
      <c r="D1765" s="44">
        <f t="shared" si="111"/>
        <v>0</v>
      </c>
      <c r="E1765" s="217">
        <f t="shared" si="113"/>
        <v>0</v>
      </c>
      <c r="F1765" s="284"/>
      <c r="G1765" s="289"/>
      <c r="H1765" s="304"/>
      <c r="I1765" s="290"/>
      <c r="J1765" s="304"/>
      <c r="K1765" s="305"/>
      <c r="L1765" s="50"/>
      <c r="M1765" s="63"/>
    </row>
    <row r="1766" spans="1:13">
      <c r="A1766" s="44">
        <f t="shared" ca="1" si="112"/>
        <v>0</v>
      </c>
      <c r="B1766" s="44" t="b" cm="1">
        <f t="array" ref="B1766">AND(分科號=E1766,D1766&gt;=分起日,D1766&lt;=分訖日,IF(分專案="全部",TRUE,J1766=分專案))</f>
        <v>0</v>
      </c>
      <c r="C1766" s="45">
        <f t="shared" si="110"/>
        <v>0</v>
      </c>
      <c r="D1766" s="44">
        <f t="shared" si="111"/>
        <v>0</v>
      </c>
      <c r="E1766" s="217">
        <f t="shared" si="113"/>
        <v>0</v>
      </c>
      <c r="F1766" s="284"/>
      <c r="G1766" s="289"/>
      <c r="H1766" s="304"/>
      <c r="I1766" s="290"/>
      <c r="J1766" s="304"/>
      <c r="K1766" s="305"/>
      <c r="L1766" s="50"/>
      <c r="M1766" s="63"/>
    </row>
    <row r="1767" spans="1:13">
      <c r="A1767" s="44">
        <f t="shared" ca="1" si="112"/>
        <v>0</v>
      </c>
      <c r="B1767" s="44" t="b" cm="1">
        <f t="array" ref="B1767">AND(分科號=E1767,D1767&gt;=分起日,D1767&lt;=分訖日,IF(分專案="全部",TRUE,J1767=分專案))</f>
        <v>0</v>
      </c>
      <c r="C1767" s="45">
        <f t="shared" si="110"/>
        <v>0</v>
      </c>
      <c r="D1767" s="44">
        <f t="shared" si="111"/>
        <v>0</v>
      </c>
      <c r="E1767" s="217">
        <f t="shared" si="113"/>
        <v>0</v>
      </c>
      <c r="F1767" s="284"/>
      <c r="G1767" s="289"/>
      <c r="H1767" s="304"/>
      <c r="I1767" s="290"/>
      <c r="J1767" s="304"/>
      <c r="K1767" s="305"/>
      <c r="L1767" s="50"/>
      <c r="M1767" s="63"/>
    </row>
    <row r="1768" spans="1:13">
      <c r="A1768" s="44">
        <f t="shared" ca="1" si="112"/>
        <v>0</v>
      </c>
      <c r="B1768" s="44" t="b" cm="1">
        <f t="array" ref="B1768">AND(分科號=E1768,D1768&gt;=分起日,D1768&lt;=分訖日,IF(分專案="全部",TRUE,J1768=分專案))</f>
        <v>0</v>
      </c>
      <c r="C1768" s="45">
        <f t="shared" si="110"/>
        <v>0</v>
      </c>
      <c r="D1768" s="44">
        <f t="shared" si="111"/>
        <v>0</v>
      </c>
      <c r="E1768" s="217">
        <f t="shared" si="113"/>
        <v>0</v>
      </c>
      <c r="F1768" s="284"/>
      <c r="G1768" s="289"/>
      <c r="H1768" s="304"/>
      <c r="I1768" s="290"/>
      <c r="J1768" s="304"/>
      <c r="K1768" s="305"/>
      <c r="L1768" s="50"/>
      <c r="M1768" s="63"/>
    </row>
    <row r="1769" spans="1:13">
      <c r="A1769" s="44">
        <f t="shared" ca="1" si="112"/>
        <v>0</v>
      </c>
      <c r="B1769" s="44" t="b" cm="1">
        <f t="array" ref="B1769">AND(分科號=E1769,D1769&gt;=分起日,D1769&lt;=分訖日,IF(分專案="全部",TRUE,J1769=分專案))</f>
        <v>0</v>
      </c>
      <c r="C1769" s="45">
        <f t="shared" si="110"/>
        <v>0</v>
      </c>
      <c r="D1769" s="44">
        <f t="shared" si="111"/>
        <v>0</v>
      </c>
      <c r="E1769" s="217">
        <f t="shared" si="113"/>
        <v>0</v>
      </c>
      <c r="F1769" s="284"/>
      <c r="G1769" s="289"/>
      <c r="H1769" s="304"/>
      <c r="I1769" s="290"/>
      <c r="J1769" s="304"/>
      <c r="K1769" s="305"/>
      <c r="L1769" s="50"/>
      <c r="M1769" s="63"/>
    </row>
    <row r="1770" spans="1:13">
      <c r="A1770" s="44">
        <f t="shared" ca="1" si="112"/>
        <v>0</v>
      </c>
      <c r="B1770" s="44" t="b" cm="1">
        <f t="array" ref="B1770">AND(分科號=E1770,D1770&gt;=分起日,D1770&lt;=分訖日,IF(分專案="全部",TRUE,J1770=分專案))</f>
        <v>0</v>
      </c>
      <c r="C1770" s="45">
        <f t="shared" si="110"/>
        <v>0</v>
      </c>
      <c r="D1770" s="44">
        <f t="shared" si="111"/>
        <v>0</v>
      </c>
      <c r="E1770" s="217">
        <f t="shared" si="113"/>
        <v>0</v>
      </c>
      <c r="F1770" s="284"/>
      <c r="G1770" s="289"/>
      <c r="H1770" s="304"/>
      <c r="I1770" s="290"/>
      <c r="J1770" s="304"/>
      <c r="K1770" s="305"/>
      <c r="L1770" s="50"/>
      <c r="M1770" s="63"/>
    </row>
    <row r="1771" spans="1:13">
      <c r="A1771" s="44">
        <f t="shared" ca="1" si="112"/>
        <v>0</v>
      </c>
      <c r="B1771" s="44" t="b" cm="1">
        <f t="array" ref="B1771">AND(分科號=E1771,D1771&gt;=分起日,D1771&lt;=分訖日,IF(分專案="全部",TRUE,J1771=分專案))</f>
        <v>0</v>
      </c>
      <c r="C1771" s="45">
        <f t="shared" si="110"/>
        <v>0</v>
      </c>
      <c r="D1771" s="44">
        <f t="shared" si="111"/>
        <v>0</v>
      </c>
      <c r="E1771" s="217">
        <f t="shared" si="113"/>
        <v>0</v>
      </c>
      <c r="F1771" s="284"/>
      <c r="G1771" s="289"/>
      <c r="H1771" s="304"/>
      <c r="I1771" s="290"/>
      <c r="J1771" s="304"/>
      <c r="K1771" s="305"/>
      <c r="L1771" s="50"/>
      <c r="M1771" s="63"/>
    </row>
    <row r="1772" spans="1:13">
      <c r="A1772" s="44">
        <f t="shared" ca="1" si="112"/>
        <v>0</v>
      </c>
      <c r="B1772" s="44" t="b" cm="1">
        <f t="array" ref="B1772">AND(分科號=E1772,D1772&gt;=分起日,D1772&lt;=分訖日,IF(分專案="全部",TRUE,J1772=分專案))</f>
        <v>0</v>
      </c>
      <c r="C1772" s="45">
        <f t="shared" si="110"/>
        <v>0</v>
      </c>
      <c r="D1772" s="44">
        <f t="shared" si="111"/>
        <v>0</v>
      </c>
      <c r="E1772" s="217">
        <f t="shared" si="113"/>
        <v>0</v>
      </c>
      <c r="F1772" s="284"/>
      <c r="G1772" s="289"/>
      <c r="H1772" s="304"/>
      <c r="I1772" s="290"/>
      <c r="J1772" s="304"/>
      <c r="K1772" s="305"/>
      <c r="L1772" s="50"/>
      <c r="M1772" s="63"/>
    </row>
    <row r="1773" spans="1:13">
      <c r="A1773" s="44">
        <f t="shared" ca="1" si="112"/>
        <v>0</v>
      </c>
      <c r="B1773" s="44" t="b" cm="1">
        <f t="array" ref="B1773">AND(分科號=E1773,D1773&gt;=分起日,D1773&lt;=分訖日,IF(分專案="全部",TRUE,J1773=分專案))</f>
        <v>0</v>
      </c>
      <c r="C1773" s="45">
        <f t="shared" si="110"/>
        <v>0</v>
      </c>
      <c r="D1773" s="44">
        <f t="shared" si="111"/>
        <v>0</v>
      </c>
      <c r="E1773" s="217">
        <f t="shared" si="113"/>
        <v>0</v>
      </c>
      <c r="F1773" s="284"/>
      <c r="G1773" s="289"/>
      <c r="H1773" s="304"/>
      <c r="I1773" s="290"/>
      <c r="J1773" s="304"/>
      <c r="K1773" s="305"/>
      <c r="L1773" s="50"/>
      <c r="M1773" s="63"/>
    </row>
    <row r="1774" spans="1:13">
      <c r="A1774" s="44">
        <f t="shared" ca="1" si="112"/>
        <v>0</v>
      </c>
      <c r="B1774" s="44" t="b" cm="1">
        <f t="array" ref="B1774">AND(分科號=E1774,D1774&gt;=分起日,D1774&lt;=分訖日,IF(分專案="全部",TRUE,J1774=分專案))</f>
        <v>0</v>
      </c>
      <c r="C1774" s="45">
        <f t="shared" si="110"/>
        <v>0</v>
      </c>
      <c r="D1774" s="44">
        <f t="shared" si="111"/>
        <v>0</v>
      </c>
      <c r="E1774" s="217">
        <f t="shared" si="113"/>
        <v>0</v>
      </c>
      <c r="F1774" s="284"/>
      <c r="G1774" s="289"/>
      <c r="H1774" s="304"/>
      <c r="I1774" s="290"/>
      <c r="J1774" s="304"/>
      <c r="K1774" s="305"/>
      <c r="L1774" s="50"/>
      <c r="M1774" s="63"/>
    </row>
    <row r="1775" spans="1:13">
      <c r="A1775" s="44">
        <f t="shared" ca="1" si="112"/>
        <v>0</v>
      </c>
      <c r="B1775" s="44" t="b" cm="1">
        <f t="array" ref="B1775">AND(分科號=E1775,D1775&gt;=分起日,D1775&lt;=分訖日,IF(分專案="全部",TRUE,J1775=分專案))</f>
        <v>0</v>
      </c>
      <c r="C1775" s="45">
        <f t="shared" si="110"/>
        <v>0</v>
      </c>
      <c r="D1775" s="44">
        <f t="shared" si="111"/>
        <v>0</v>
      </c>
      <c r="E1775" s="217">
        <f t="shared" si="113"/>
        <v>0</v>
      </c>
      <c r="F1775" s="284"/>
      <c r="G1775" s="289"/>
      <c r="H1775" s="304"/>
      <c r="I1775" s="290"/>
      <c r="J1775" s="304"/>
      <c r="K1775" s="305"/>
      <c r="L1775" s="50"/>
      <c r="M1775" s="63"/>
    </row>
    <row r="1776" spans="1:13">
      <c r="A1776" s="44">
        <f t="shared" ca="1" si="112"/>
        <v>0</v>
      </c>
      <c r="B1776" s="44" t="b" cm="1">
        <f t="array" ref="B1776">AND(分科號=E1776,D1776&gt;=分起日,D1776&lt;=分訖日,IF(分專案="全部",TRUE,J1776=分專案))</f>
        <v>0</v>
      </c>
      <c r="C1776" s="45">
        <f t="shared" si="110"/>
        <v>0</v>
      </c>
      <c r="D1776" s="44">
        <f t="shared" si="111"/>
        <v>0</v>
      </c>
      <c r="E1776" s="217">
        <f t="shared" si="113"/>
        <v>0</v>
      </c>
      <c r="F1776" s="284"/>
      <c r="G1776" s="289"/>
      <c r="H1776" s="304"/>
      <c r="I1776" s="290"/>
      <c r="J1776" s="304"/>
      <c r="K1776" s="305"/>
      <c r="L1776" s="50"/>
      <c r="M1776" s="63"/>
    </row>
    <row r="1777" spans="1:13">
      <c r="A1777" s="44">
        <f t="shared" ca="1" si="112"/>
        <v>0</v>
      </c>
      <c r="B1777" s="44" t="b" cm="1">
        <f t="array" ref="B1777">AND(分科號=E1777,D1777&gt;=分起日,D1777&lt;=分訖日,IF(分專案="全部",TRUE,J1777=分專案))</f>
        <v>0</v>
      </c>
      <c r="C1777" s="45">
        <f t="shared" si="110"/>
        <v>0</v>
      </c>
      <c r="D1777" s="44">
        <f t="shared" si="111"/>
        <v>0</v>
      </c>
      <c r="E1777" s="217">
        <f t="shared" si="113"/>
        <v>0</v>
      </c>
      <c r="F1777" s="284"/>
      <c r="G1777" s="289"/>
      <c r="H1777" s="304"/>
      <c r="I1777" s="290"/>
      <c r="J1777" s="304"/>
      <c r="K1777" s="305"/>
      <c r="L1777" s="50"/>
      <c r="M1777" s="63"/>
    </row>
    <row r="1778" spans="1:13">
      <c r="A1778" s="44">
        <f t="shared" ca="1" si="112"/>
        <v>0</v>
      </c>
      <c r="B1778" s="44" t="b" cm="1">
        <f t="array" ref="B1778">AND(分科號=E1778,D1778&gt;=分起日,D1778&lt;=分訖日,IF(分專案="全部",TRUE,J1778=分專案))</f>
        <v>0</v>
      </c>
      <c r="C1778" s="45">
        <f t="shared" si="110"/>
        <v>0</v>
      </c>
      <c r="D1778" s="44">
        <f t="shared" si="111"/>
        <v>0</v>
      </c>
      <c r="E1778" s="217">
        <f t="shared" si="113"/>
        <v>0</v>
      </c>
      <c r="F1778" s="284"/>
      <c r="G1778" s="289"/>
      <c r="H1778" s="304"/>
      <c r="I1778" s="290"/>
      <c r="J1778" s="304"/>
      <c r="K1778" s="305"/>
      <c r="L1778" s="50"/>
      <c r="M1778" s="63"/>
    </row>
    <row r="1779" spans="1:13">
      <c r="A1779" s="44">
        <f t="shared" ca="1" si="112"/>
        <v>0</v>
      </c>
      <c r="B1779" s="44" t="b" cm="1">
        <f t="array" ref="B1779">AND(分科號=E1779,D1779&gt;=分起日,D1779&lt;=分訖日,IF(分專案="全部",TRUE,J1779=分專案))</f>
        <v>0</v>
      </c>
      <c r="C1779" s="45">
        <f t="shared" si="110"/>
        <v>0</v>
      </c>
      <c r="D1779" s="44">
        <f t="shared" si="111"/>
        <v>0</v>
      </c>
      <c r="E1779" s="217">
        <f t="shared" si="113"/>
        <v>0</v>
      </c>
      <c r="F1779" s="284"/>
      <c r="G1779" s="289"/>
      <c r="H1779" s="304"/>
      <c r="I1779" s="290"/>
      <c r="J1779" s="304"/>
      <c r="K1779" s="305"/>
      <c r="L1779" s="50"/>
      <c r="M1779" s="63"/>
    </row>
    <row r="1780" spans="1:13">
      <c r="A1780" s="44">
        <f t="shared" ca="1" si="112"/>
        <v>0</v>
      </c>
      <c r="B1780" s="44" t="b" cm="1">
        <f t="array" ref="B1780">AND(分科號=E1780,D1780&gt;=分起日,D1780&lt;=分訖日,IF(分專案="全部",TRUE,J1780=分專案))</f>
        <v>0</v>
      </c>
      <c r="C1780" s="45">
        <f t="shared" si="110"/>
        <v>0</v>
      </c>
      <c r="D1780" s="44">
        <f t="shared" si="111"/>
        <v>0</v>
      </c>
      <c r="E1780" s="217">
        <f t="shared" si="113"/>
        <v>0</v>
      </c>
      <c r="F1780" s="284"/>
      <c r="G1780" s="289"/>
      <c r="H1780" s="304"/>
      <c r="I1780" s="290"/>
      <c r="J1780" s="304"/>
      <c r="K1780" s="305"/>
      <c r="L1780" s="50"/>
      <c r="M1780" s="63"/>
    </row>
    <row r="1781" spans="1:13">
      <c r="A1781" s="44">
        <f t="shared" ca="1" si="112"/>
        <v>0</v>
      </c>
      <c r="B1781" s="44" t="b" cm="1">
        <f t="array" ref="B1781">AND(分科號=E1781,D1781&gt;=分起日,D1781&lt;=分訖日,IF(分專案="全部",TRUE,J1781=分專案))</f>
        <v>0</v>
      </c>
      <c r="C1781" s="45">
        <f t="shared" si="110"/>
        <v>0</v>
      </c>
      <c r="D1781" s="44">
        <f t="shared" si="111"/>
        <v>0</v>
      </c>
      <c r="E1781" s="217">
        <f t="shared" si="113"/>
        <v>0</v>
      </c>
      <c r="F1781" s="284"/>
      <c r="G1781" s="289"/>
      <c r="H1781" s="304"/>
      <c r="I1781" s="290"/>
      <c r="J1781" s="304"/>
      <c r="K1781" s="305"/>
      <c r="L1781" s="50"/>
      <c r="M1781" s="63"/>
    </row>
    <row r="1782" spans="1:13">
      <c r="A1782" s="44">
        <f t="shared" ca="1" si="112"/>
        <v>0</v>
      </c>
      <c r="B1782" s="44" t="b" cm="1">
        <f t="array" ref="B1782">AND(分科號=E1782,D1782&gt;=分起日,D1782&lt;=分訖日,IF(分專案="全部",TRUE,J1782=分專案))</f>
        <v>0</v>
      </c>
      <c r="C1782" s="45">
        <f t="shared" si="110"/>
        <v>0</v>
      </c>
      <c r="D1782" s="44">
        <f t="shared" si="111"/>
        <v>0</v>
      </c>
      <c r="E1782" s="217">
        <f t="shared" si="113"/>
        <v>0</v>
      </c>
      <c r="F1782" s="284"/>
      <c r="G1782" s="289"/>
      <c r="H1782" s="304"/>
      <c r="I1782" s="290"/>
      <c r="J1782" s="304"/>
      <c r="K1782" s="305"/>
      <c r="L1782" s="50"/>
      <c r="M1782" s="63"/>
    </row>
    <row r="1783" spans="1:13">
      <c r="A1783" s="44">
        <f t="shared" ca="1" si="112"/>
        <v>0</v>
      </c>
      <c r="B1783" s="44" t="b" cm="1">
        <f t="array" ref="B1783">AND(分科號=E1783,D1783&gt;=分起日,D1783&lt;=分訖日,IF(分專案="全部",TRUE,J1783=分專案))</f>
        <v>0</v>
      </c>
      <c r="C1783" s="45">
        <f t="shared" si="110"/>
        <v>0</v>
      </c>
      <c r="D1783" s="44">
        <f t="shared" si="111"/>
        <v>0</v>
      </c>
      <c r="E1783" s="217">
        <f t="shared" si="113"/>
        <v>0</v>
      </c>
      <c r="F1783" s="284"/>
      <c r="G1783" s="289"/>
      <c r="H1783" s="304"/>
      <c r="I1783" s="290"/>
      <c r="J1783" s="304"/>
      <c r="K1783" s="305"/>
      <c r="L1783" s="50"/>
      <c r="M1783" s="63"/>
    </row>
    <row r="1784" spans="1:13">
      <c r="A1784" s="44">
        <f t="shared" ca="1" si="112"/>
        <v>0</v>
      </c>
      <c r="B1784" s="44" t="b" cm="1">
        <f t="array" ref="B1784">AND(分科號=E1784,D1784&gt;=分起日,D1784&lt;=分訖日,IF(分專案="全部",TRUE,J1784=分專案))</f>
        <v>0</v>
      </c>
      <c r="C1784" s="45">
        <f t="shared" si="110"/>
        <v>0</v>
      </c>
      <c r="D1784" s="44">
        <f t="shared" si="111"/>
        <v>0</v>
      </c>
      <c r="E1784" s="217">
        <f t="shared" si="113"/>
        <v>0</v>
      </c>
      <c r="F1784" s="284"/>
      <c r="G1784" s="289"/>
      <c r="H1784" s="304"/>
      <c r="I1784" s="290"/>
      <c r="J1784" s="304"/>
      <c r="K1784" s="305"/>
      <c r="L1784" s="50"/>
      <c r="M1784" s="63"/>
    </row>
    <row r="1785" spans="1:13">
      <c r="A1785" s="44">
        <f t="shared" ca="1" si="112"/>
        <v>0</v>
      </c>
      <c r="B1785" s="44" t="b" cm="1">
        <f t="array" ref="B1785">AND(分科號=E1785,D1785&gt;=分起日,D1785&lt;=分訖日,IF(分專案="全部",TRUE,J1785=分專案))</f>
        <v>0</v>
      </c>
      <c r="C1785" s="45">
        <f t="shared" si="110"/>
        <v>0</v>
      </c>
      <c r="D1785" s="44">
        <f t="shared" si="111"/>
        <v>0</v>
      </c>
      <c r="E1785" s="217">
        <f t="shared" si="113"/>
        <v>0</v>
      </c>
      <c r="F1785" s="284"/>
      <c r="G1785" s="289"/>
      <c r="H1785" s="304"/>
      <c r="I1785" s="290"/>
      <c r="J1785" s="304"/>
      <c r="K1785" s="305"/>
      <c r="L1785" s="50"/>
      <c r="M1785" s="63"/>
    </row>
    <row r="1786" spans="1:13">
      <c r="A1786" s="44">
        <f t="shared" ca="1" si="112"/>
        <v>0</v>
      </c>
      <c r="B1786" s="44" t="b" cm="1">
        <f t="array" ref="B1786">AND(分科號=E1786,D1786&gt;=分起日,D1786&lt;=分訖日,IF(分專案="全部",TRUE,J1786=分專案))</f>
        <v>0</v>
      </c>
      <c r="C1786" s="45">
        <f t="shared" si="110"/>
        <v>0</v>
      </c>
      <c r="D1786" s="44">
        <f t="shared" si="111"/>
        <v>0</v>
      </c>
      <c r="E1786" s="217">
        <f t="shared" si="113"/>
        <v>0</v>
      </c>
      <c r="F1786" s="284"/>
      <c r="G1786" s="289"/>
      <c r="H1786" s="304"/>
      <c r="I1786" s="290"/>
      <c r="J1786" s="304"/>
      <c r="K1786" s="305"/>
      <c r="L1786" s="50"/>
      <c r="M1786" s="63"/>
    </row>
    <row r="1787" spans="1:13">
      <c r="A1787" s="44">
        <f t="shared" ca="1" si="112"/>
        <v>0</v>
      </c>
      <c r="B1787" s="44" t="b" cm="1">
        <f t="array" ref="B1787">AND(分科號=E1787,D1787&gt;=分起日,D1787&lt;=分訖日,IF(分專案="全部",TRUE,J1787=分專案))</f>
        <v>0</v>
      </c>
      <c r="C1787" s="45">
        <f t="shared" si="110"/>
        <v>0</v>
      </c>
      <c r="D1787" s="44">
        <f t="shared" si="111"/>
        <v>0</v>
      </c>
      <c r="E1787" s="217">
        <f t="shared" si="113"/>
        <v>0</v>
      </c>
      <c r="F1787" s="284"/>
      <c r="G1787" s="289"/>
      <c r="H1787" s="304"/>
      <c r="I1787" s="290"/>
      <c r="J1787" s="304"/>
      <c r="K1787" s="305"/>
      <c r="L1787" s="50"/>
      <c r="M1787" s="63"/>
    </row>
    <row r="1788" spans="1:13">
      <c r="A1788" s="44">
        <f t="shared" ca="1" si="112"/>
        <v>0</v>
      </c>
      <c r="B1788" s="44" t="b" cm="1">
        <f t="array" ref="B1788">AND(分科號=E1788,D1788&gt;=分起日,D1788&lt;=分訖日,IF(分專案="全部",TRUE,J1788=分專案))</f>
        <v>0</v>
      </c>
      <c r="C1788" s="45">
        <f t="shared" si="110"/>
        <v>0</v>
      </c>
      <c r="D1788" s="44">
        <f t="shared" si="111"/>
        <v>0</v>
      </c>
      <c r="E1788" s="217">
        <f t="shared" si="113"/>
        <v>0</v>
      </c>
      <c r="F1788" s="284"/>
      <c r="G1788" s="289"/>
      <c r="H1788" s="304"/>
      <c r="I1788" s="290"/>
      <c r="J1788" s="304"/>
      <c r="K1788" s="305"/>
      <c r="L1788" s="50"/>
      <c r="M1788" s="63"/>
    </row>
    <row r="1789" spans="1:13">
      <c r="A1789" s="44">
        <f t="shared" ca="1" si="112"/>
        <v>0</v>
      </c>
      <c r="B1789" s="44" t="b" cm="1">
        <f t="array" ref="B1789">AND(分科號=E1789,D1789&gt;=分起日,D1789&lt;=分訖日,IF(分專案="全部",TRUE,J1789=分專案))</f>
        <v>0</v>
      </c>
      <c r="C1789" s="45">
        <f t="shared" si="110"/>
        <v>0</v>
      </c>
      <c r="D1789" s="44">
        <f t="shared" si="111"/>
        <v>0</v>
      </c>
      <c r="E1789" s="217">
        <f t="shared" si="113"/>
        <v>0</v>
      </c>
      <c r="F1789" s="284"/>
      <c r="G1789" s="289"/>
      <c r="H1789" s="304"/>
      <c r="I1789" s="290"/>
      <c r="J1789" s="304"/>
      <c r="K1789" s="305"/>
      <c r="L1789" s="50"/>
      <c r="M1789" s="63"/>
    </row>
    <row r="1790" spans="1:13">
      <c r="A1790" s="44">
        <f t="shared" ca="1" si="112"/>
        <v>0</v>
      </c>
      <c r="B1790" s="44" t="b" cm="1">
        <f t="array" ref="B1790">AND(分科號=E1790,D1790&gt;=分起日,D1790&lt;=分訖日,IF(分專案="全部",TRUE,J1790=分專案))</f>
        <v>0</v>
      </c>
      <c r="C1790" s="45">
        <f t="shared" si="110"/>
        <v>0</v>
      </c>
      <c r="D1790" s="44">
        <f t="shared" si="111"/>
        <v>0</v>
      </c>
      <c r="E1790" s="217">
        <f t="shared" si="113"/>
        <v>0</v>
      </c>
      <c r="F1790" s="284"/>
      <c r="G1790" s="289"/>
      <c r="H1790" s="304"/>
      <c r="I1790" s="290"/>
      <c r="J1790" s="304"/>
      <c r="K1790" s="305"/>
      <c r="L1790" s="50"/>
      <c r="M1790" s="63"/>
    </row>
    <row r="1791" spans="1:13">
      <c r="A1791" s="44">
        <f t="shared" ca="1" si="112"/>
        <v>0</v>
      </c>
      <c r="B1791" s="44" t="b" cm="1">
        <f t="array" ref="B1791">AND(分科號=E1791,D1791&gt;=分起日,D1791&lt;=分訖日,IF(分專案="全部",TRUE,J1791=分專案))</f>
        <v>0</v>
      </c>
      <c r="C1791" s="45">
        <f t="shared" si="110"/>
        <v>0</v>
      </c>
      <c r="D1791" s="44">
        <f t="shared" si="111"/>
        <v>0</v>
      </c>
      <c r="E1791" s="217">
        <f t="shared" si="113"/>
        <v>0</v>
      </c>
      <c r="F1791" s="284"/>
      <c r="G1791" s="289"/>
      <c r="H1791" s="304"/>
      <c r="I1791" s="290"/>
      <c r="J1791" s="304"/>
      <c r="K1791" s="305"/>
      <c r="L1791" s="50"/>
      <c r="M1791" s="63"/>
    </row>
    <row r="1792" spans="1:13">
      <c r="A1792" s="44">
        <f t="shared" ca="1" si="112"/>
        <v>0</v>
      </c>
      <c r="B1792" s="44" t="b" cm="1">
        <f t="array" ref="B1792">AND(分科號=E1792,D1792&gt;=分起日,D1792&lt;=分訖日,IF(分專案="全部",TRUE,J1792=分專案))</f>
        <v>0</v>
      </c>
      <c r="C1792" s="45">
        <f t="shared" si="110"/>
        <v>0</v>
      </c>
      <c r="D1792" s="44">
        <f t="shared" si="111"/>
        <v>0</v>
      </c>
      <c r="E1792" s="217">
        <f t="shared" si="113"/>
        <v>0</v>
      </c>
      <c r="F1792" s="284"/>
      <c r="G1792" s="289"/>
      <c r="H1792" s="304"/>
      <c r="I1792" s="290"/>
      <c r="J1792" s="304"/>
      <c r="K1792" s="305"/>
      <c r="L1792" s="50"/>
      <c r="M1792" s="63"/>
    </row>
    <row r="1793" spans="1:13">
      <c r="A1793" s="44">
        <f t="shared" ca="1" si="112"/>
        <v>0</v>
      </c>
      <c r="B1793" s="44" t="b" cm="1">
        <f t="array" ref="B1793">AND(分科號=E1793,D1793&gt;=分起日,D1793&lt;=分訖日,IF(分專案="全部",TRUE,J1793=分專案))</f>
        <v>0</v>
      </c>
      <c r="C1793" s="45">
        <f t="shared" si="110"/>
        <v>0</v>
      </c>
      <c r="D1793" s="44">
        <f t="shared" si="111"/>
        <v>0</v>
      </c>
      <c r="E1793" s="217">
        <f t="shared" si="113"/>
        <v>0</v>
      </c>
      <c r="F1793" s="284"/>
      <c r="G1793" s="289"/>
      <c r="H1793" s="304"/>
      <c r="I1793" s="290"/>
      <c r="J1793" s="304"/>
      <c r="K1793" s="305"/>
      <c r="L1793" s="50"/>
      <c r="M1793" s="63"/>
    </row>
    <row r="1794" spans="1:13">
      <c r="A1794" s="44">
        <f t="shared" ca="1" si="112"/>
        <v>0</v>
      </c>
      <c r="B1794" s="44" t="b" cm="1">
        <f t="array" ref="B1794">AND(分科號=E1794,D1794&gt;=分起日,D1794&lt;=分訖日,IF(分專案="全部",TRUE,J1794=分專案))</f>
        <v>0</v>
      </c>
      <c r="C1794" s="45">
        <f t="shared" si="110"/>
        <v>0</v>
      </c>
      <c r="D1794" s="44">
        <f t="shared" si="111"/>
        <v>0</v>
      </c>
      <c r="E1794" s="217">
        <f t="shared" si="113"/>
        <v>0</v>
      </c>
      <c r="F1794" s="284"/>
      <c r="G1794" s="289"/>
      <c r="H1794" s="304"/>
      <c r="I1794" s="290"/>
      <c r="J1794" s="304"/>
      <c r="K1794" s="305"/>
      <c r="L1794" s="50"/>
      <c r="M1794" s="63"/>
    </row>
    <row r="1795" spans="1:13">
      <c r="A1795" s="44">
        <f t="shared" ca="1" si="112"/>
        <v>0</v>
      </c>
      <c r="B1795" s="44" t="b" cm="1">
        <f t="array" ref="B1795">AND(分科號=E1795,D1795&gt;=分起日,D1795&lt;=分訖日,IF(分專案="全部",TRUE,J1795=分專案))</f>
        <v>0</v>
      </c>
      <c r="C1795" s="45">
        <f t="shared" si="110"/>
        <v>0</v>
      </c>
      <c r="D1795" s="44">
        <f t="shared" si="111"/>
        <v>0</v>
      </c>
      <c r="E1795" s="217">
        <f t="shared" si="113"/>
        <v>0</v>
      </c>
      <c r="F1795" s="284"/>
      <c r="G1795" s="289"/>
      <c r="H1795" s="304"/>
      <c r="I1795" s="290"/>
      <c r="J1795" s="304"/>
      <c r="K1795" s="305"/>
      <c r="L1795" s="50"/>
      <c r="M1795" s="63"/>
    </row>
    <row r="1796" spans="1:13">
      <c r="A1796" s="44">
        <f t="shared" ca="1" si="112"/>
        <v>0</v>
      </c>
      <c r="B1796" s="44" t="b" cm="1">
        <f t="array" ref="B1796">AND(分科號=E1796,D1796&gt;=分起日,D1796&lt;=分訖日,IF(分專案="全部",TRUE,J1796=分專案))</f>
        <v>0</v>
      </c>
      <c r="C1796" s="45">
        <f t="shared" si="110"/>
        <v>0</v>
      </c>
      <c r="D1796" s="44">
        <f t="shared" si="111"/>
        <v>0</v>
      </c>
      <c r="E1796" s="217">
        <f t="shared" si="113"/>
        <v>0</v>
      </c>
      <c r="F1796" s="284"/>
      <c r="G1796" s="289"/>
      <c r="H1796" s="304"/>
      <c r="I1796" s="290"/>
      <c r="J1796" s="304"/>
      <c r="K1796" s="305"/>
      <c r="L1796" s="50"/>
      <c r="M1796" s="63"/>
    </row>
    <row r="1797" spans="1:13">
      <c r="A1797" s="44">
        <f t="shared" ca="1" si="112"/>
        <v>0</v>
      </c>
      <c r="B1797" s="44" t="b" cm="1">
        <f t="array" ref="B1797">AND(分科號=E1797,D1797&gt;=分起日,D1797&lt;=分訖日,IF(分專案="全部",TRUE,J1797=分專案))</f>
        <v>0</v>
      </c>
      <c r="C1797" s="45">
        <f t="shared" si="110"/>
        <v>0</v>
      </c>
      <c r="D1797" s="44">
        <f t="shared" si="111"/>
        <v>0</v>
      </c>
      <c r="E1797" s="217">
        <f t="shared" si="113"/>
        <v>0</v>
      </c>
      <c r="F1797" s="284"/>
      <c r="G1797" s="289"/>
      <c r="H1797" s="304"/>
      <c r="I1797" s="290"/>
      <c r="J1797" s="304"/>
      <c r="K1797" s="305"/>
      <c r="L1797" s="50"/>
      <c r="M1797" s="63"/>
    </row>
    <row r="1798" spans="1:13">
      <c r="A1798" s="44">
        <f t="shared" ca="1" si="112"/>
        <v>0</v>
      </c>
      <c r="B1798" s="44" t="b" cm="1">
        <f t="array" ref="B1798">AND(分科號=E1798,D1798&gt;=分起日,D1798&lt;=分訖日,IF(分專案="全部",TRUE,J1798=分專案))</f>
        <v>0</v>
      </c>
      <c r="C1798" s="45">
        <f t="shared" si="110"/>
        <v>0</v>
      </c>
      <c r="D1798" s="44">
        <f t="shared" si="111"/>
        <v>0</v>
      </c>
      <c r="E1798" s="217">
        <f t="shared" si="113"/>
        <v>0</v>
      </c>
      <c r="F1798" s="284"/>
      <c r="G1798" s="289"/>
      <c r="H1798" s="304"/>
      <c r="I1798" s="290"/>
      <c r="J1798" s="304"/>
      <c r="K1798" s="305"/>
      <c r="L1798" s="50"/>
      <c r="M1798" s="63"/>
    </row>
    <row r="1799" spans="1:13">
      <c r="A1799" s="44">
        <f t="shared" ca="1" si="112"/>
        <v>0</v>
      </c>
      <c r="B1799" s="44" t="b" cm="1">
        <f t="array" ref="B1799">AND(分科號=E1799,D1799&gt;=分起日,D1799&lt;=分訖日,IF(分專案="全部",TRUE,J1799=分專案))</f>
        <v>0</v>
      </c>
      <c r="C1799" s="45">
        <f t="shared" ref="C1799:C1862" si="114">IF(F1799&lt;&gt;"",F1799,IF(E1799&lt;&gt;0,INDEX(C:C,ROW()-1),0))</f>
        <v>0</v>
      </c>
      <c r="D1799" s="44">
        <f t="shared" ref="D1799:D1862" si="115">IF(G1799&lt;&gt;"",G1799,IF(E1799&lt;&gt;0,INDEX(D:D,ROW()-1),0))</f>
        <v>0</v>
      </c>
      <c r="E1799" s="217">
        <f t="shared" si="113"/>
        <v>0</v>
      </c>
      <c r="F1799" s="284"/>
      <c r="G1799" s="289"/>
      <c r="H1799" s="304"/>
      <c r="I1799" s="290"/>
      <c r="J1799" s="304"/>
      <c r="K1799" s="305"/>
      <c r="L1799" s="50"/>
      <c r="M1799" s="63"/>
    </row>
    <row r="1800" spans="1:13">
      <c r="A1800" s="44">
        <f t="shared" ca="1" si="112"/>
        <v>0</v>
      </c>
      <c r="B1800" s="44" t="b" cm="1">
        <f t="array" ref="B1800">AND(分科號=E1800,D1800&gt;=分起日,D1800&lt;=分訖日,IF(分專案="全部",TRUE,J1800=分專案))</f>
        <v>0</v>
      </c>
      <c r="C1800" s="45">
        <f t="shared" si="114"/>
        <v>0</v>
      </c>
      <c r="D1800" s="44">
        <f t="shared" si="115"/>
        <v>0</v>
      </c>
      <c r="E1800" s="217">
        <f t="shared" si="113"/>
        <v>0</v>
      </c>
      <c r="F1800" s="284"/>
      <c r="G1800" s="289"/>
      <c r="H1800" s="304"/>
      <c r="I1800" s="290"/>
      <c r="J1800" s="304"/>
      <c r="K1800" s="305"/>
      <c r="L1800" s="50"/>
      <c r="M1800" s="63"/>
    </row>
    <row r="1801" spans="1:13">
      <c r="A1801" s="44">
        <f t="shared" ref="A1801:A1864" ca="1" si="116">IF(B1801,COUNTIF(OFFSET(B1801,ROW()*-1+6,,ROW()-5),TRUE),0)</f>
        <v>0</v>
      </c>
      <c r="B1801" s="44" t="b" cm="1">
        <f t="array" ref="B1801">AND(分科號=E1801,D1801&gt;=分起日,D1801&lt;=分訖日,IF(分專案="全部",TRUE,J1801=分專案))</f>
        <v>0</v>
      </c>
      <c r="C1801" s="45">
        <f t="shared" si="114"/>
        <v>0</v>
      </c>
      <c r="D1801" s="44">
        <f t="shared" si="115"/>
        <v>0</v>
      </c>
      <c r="E1801" s="217">
        <f t="shared" si="113"/>
        <v>0</v>
      </c>
      <c r="F1801" s="284"/>
      <c r="G1801" s="289"/>
      <c r="H1801" s="304"/>
      <c r="I1801" s="290"/>
      <c r="J1801" s="304"/>
      <c r="K1801" s="305"/>
      <c r="L1801" s="50"/>
      <c r="M1801" s="63"/>
    </row>
    <row r="1802" spans="1:13">
      <c r="A1802" s="44">
        <f t="shared" ca="1" si="116"/>
        <v>0</v>
      </c>
      <c r="B1802" s="44" t="b" cm="1">
        <f t="array" ref="B1802">AND(分科號=E1802,D1802&gt;=分起日,D1802&lt;=分訖日,IF(分專案="全部",TRUE,J1802=分專案))</f>
        <v>0</v>
      </c>
      <c r="C1802" s="45">
        <f t="shared" si="114"/>
        <v>0</v>
      </c>
      <c r="D1802" s="44">
        <f t="shared" si="115"/>
        <v>0</v>
      </c>
      <c r="E1802" s="217">
        <f t="shared" ref="E1802:E1865" si="117">IF(I1802&lt;&gt;"",VALUE(TRIM(LEFT(I1802,6))),0)</f>
        <v>0</v>
      </c>
      <c r="F1802" s="284"/>
      <c r="G1802" s="289"/>
      <c r="H1802" s="304"/>
      <c r="I1802" s="290"/>
      <c r="J1802" s="304"/>
      <c r="K1802" s="305"/>
      <c r="L1802" s="50"/>
      <c r="M1802" s="63"/>
    </row>
    <row r="1803" spans="1:13">
      <c r="A1803" s="44">
        <f t="shared" ca="1" si="116"/>
        <v>0</v>
      </c>
      <c r="B1803" s="44" t="b" cm="1">
        <f t="array" ref="B1803">AND(分科號=E1803,D1803&gt;=分起日,D1803&lt;=分訖日,IF(分專案="全部",TRUE,J1803=分專案))</f>
        <v>0</v>
      </c>
      <c r="C1803" s="45">
        <f t="shared" si="114"/>
        <v>0</v>
      </c>
      <c r="D1803" s="44">
        <f t="shared" si="115"/>
        <v>0</v>
      </c>
      <c r="E1803" s="217">
        <f t="shared" si="117"/>
        <v>0</v>
      </c>
      <c r="F1803" s="284"/>
      <c r="G1803" s="289"/>
      <c r="H1803" s="304"/>
      <c r="I1803" s="290"/>
      <c r="J1803" s="304"/>
      <c r="K1803" s="305"/>
      <c r="L1803" s="50"/>
      <c r="M1803" s="63"/>
    </row>
    <row r="1804" spans="1:13">
      <c r="A1804" s="44">
        <f t="shared" ca="1" si="116"/>
        <v>0</v>
      </c>
      <c r="B1804" s="44" t="b" cm="1">
        <f t="array" ref="B1804">AND(分科號=E1804,D1804&gt;=分起日,D1804&lt;=分訖日,IF(分專案="全部",TRUE,J1804=分專案))</f>
        <v>0</v>
      </c>
      <c r="C1804" s="45">
        <f t="shared" si="114"/>
        <v>0</v>
      </c>
      <c r="D1804" s="44">
        <f t="shared" si="115"/>
        <v>0</v>
      </c>
      <c r="E1804" s="217">
        <f t="shared" si="117"/>
        <v>0</v>
      </c>
      <c r="F1804" s="284"/>
      <c r="G1804" s="289"/>
      <c r="H1804" s="304"/>
      <c r="I1804" s="290"/>
      <c r="J1804" s="304"/>
      <c r="K1804" s="305"/>
      <c r="L1804" s="50"/>
      <c r="M1804" s="63"/>
    </row>
    <row r="1805" spans="1:13">
      <c r="A1805" s="44">
        <f t="shared" ca="1" si="116"/>
        <v>0</v>
      </c>
      <c r="B1805" s="44" t="b" cm="1">
        <f t="array" ref="B1805">AND(分科號=E1805,D1805&gt;=分起日,D1805&lt;=分訖日,IF(分專案="全部",TRUE,J1805=分專案))</f>
        <v>0</v>
      </c>
      <c r="C1805" s="45">
        <f t="shared" si="114"/>
        <v>0</v>
      </c>
      <c r="D1805" s="44">
        <f t="shared" si="115"/>
        <v>0</v>
      </c>
      <c r="E1805" s="217">
        <f t="shared" si="117"/>
        <v>0</v>
      </c>
      <c r="F1805" s="284"/>
      <c r="G1805" s="289"/>
      <c r="H1805" s="304"/>
      <c r="I1805" s="290"/>
      <c r="J1805" s="304"/>
      <c r="K1805" s="305"/>
      <c r="L1805" s="50"/>
      <c r="M1805" s="63"/>
    </row>
    <row r="1806" spans="1:13">
      <c r="A1806" s="44">
        <f t="shared" ca="1" si="116"/>
        <v>0</v>
      </c>
      <c r="B1806" s="44" t="b" cm="1">
        <f t="array" ref="B1806">AND(分科號=E1806,D1806&gt;=分起日,D1806&lt;=分訖日,IF(分專案="全部",TRUE,J1806=分專案))</f>
        <v>0</v>
      </c>
      <c r="C1806" s="45">
        <f t="shared" si="114"/>
        <v>0</v>
      </c>
      <c r="D1806" s="44">
        <f t="shared" si="115"/>
        <v>0</v>
      </c>
      <c r="E1806" s="217">
        <f t="shared" si="117"/>
        <v>0</v>
      </c>
      <c r="F1806" s="284"/>
      <c r="G1806" s="289"/>
      <c r="H1806" s="304"/>
      <c r="I1806" s="290"/>
      <c r="J1806" s="304"/>
      <c r="K1806" s="305"/>
      <c r="L1806" s="50"/>
      <c r="M1806" s="63"/>
    </row>
    <row r="1807" spans="1:13">
      <c r="A1807" s="44">
        <f t="shared" ca="1" si="116"/>
        <v>0</v>
      </c>
      <c r="B1807" s="44" t="b" cm="1">
        <f t="array" ref="B1807">AND(分科號=E1807,D1807&gt;=分起日,D1807&lt;=分訖日,IF(分專案="全部",TRUE,J1807=分專案))</f>
        <v>0</v>
      </c>
      <c r="C1807" s="45">
        <f t="shared" si="114"/>
        <v>0</v>
      </c>
      <c r="D1807" s="44">
        <f t="shared" si="115"/>
        <v>0</v>
      </c>
      <c r="E1807" s="217">
        <f t="shared" si="117"/>
        <v>0</v>
      </c>
      <c r="F1807" s="284"/>
      <c r="G1807" s="289"/>
      <c r="H1807" s="304"/>
      <c r="I1807" s="290"/>
      <c r="J1807" s="304"/>
      <c r="K1807" s="305"/>
      <c r="L1807" s="50"/>
      <c r="M1807" s="63"/>
    </row>
    <row r="1808" spans="1:13">
      <c r="A1808" s="44">
        <f t="shared" ca="1" si="116"/>
        <v>0</v>
      </c>
      <c r="B1808" s="44" t="b" cm="1">
        <f t="array" ref="B1808">AND(分科號=E1808,D1808&gt;=分起日,D1808&lt;=分訖日,IF(分專案="全部",TRUE,J1808=分專案))</f>
        <v>0</v>
      </c>
      <c r="C1808" s="45">
        <f t="shared" si="114"/>
        <v>0</v>
      </c>
      <c r="D1808" s="44">
        <f t="shared" si="115"/>
        <v>0</v>
      </c>
      <c r="E1808" s="217">
        <f t="shared" si="117"/>
        <v>0</v>
      </c>
      <c r="F1808" s="284"/>
      <c r="G1808" s="289"/>
      <c r="H1808" s="304"/>
      <c r="I1808" s="290"/>
      <c r="J1808" s="304"/>
      <c r="K1808" s="305"/>
      <c r="L1808" s="50"/>
      <c r="M1808" s="63"/>
    </row>
    <row r="1809" spans="1:13">
      <c r="A1809" s="44">
        <f t="shared" ca="1" si="116"/>
        <v>0</v>
      </c>
      <c r="B1809" s="44" t="b" cm="1">
        <f t="array" ref="B1809">AND(分科號=E1809,D1809&gt;=分起日,D1809&lt;=分訖日,IF(分專案="全部",TRUE,J1809=分專案))</f>
        <v>0</v>
      </c>
      <c r="C1809" s="45">
        <f t="shared" si="114"/>
        <v>0</v>
      </c>
      <c r="D1809" s="44">
        <f t="shared" si="115"/>
        <v>0</v>
      </c>
      <c r="E1809" s="217">
        <f t="shared" si="117"/>
        <v>0</v>
      </c>
      <c r="F1809" s="284"/>
      <c r="G1809" s="289"/>
      <c r="H1809" s="304"/>
      <c r="I1809" s="290"/>
      <c r="J1809" s="304"/>
      <c r="K1809" s="305"/>
      <c r="L1809" s="50"/>
      <c r="M1809" s="63"/>
    </row>
    <row r="1810" spans="1:13">
      <c r="A1810" s="44">
        <f t="shared" ca="1" si="116"/>
        <v>0</v>
      </c>
      <c r="B1810" s="44" t="b" cm="1">
        <f t="array" ref="B1810">AND(分科號=E1810,D1810&gt;=分起日,D1810&lt;=分訖日,IF(分專案="全部",TRUE,J1810=分專案))</f>
        <v>0</v>
      </c>
      <c r="C1810" s="45">
        <f t="shared" si="114"/>
        <v>0</v>
      </c>
      <c r="D1810" s="44">
        <f t="shared" si="115"/>
        <v>0</v>
      </c>
      <c r="E1810" s="217">
        <f t="shared" si="117"/>
        <v>0</v>
      </c>
      <c r="F1810" s="284"/>
      <c r="G1810" s="289"/>
      <c r="H1810" s="304"/>
      <c r="I1810" s="290"/>
      <c r="J1810" s="304"/>
      <c r="K1810" s="305"/>
      <c r="L1810" s="50"/>
      <c r="M1810" s="63"/>
    </row>
    <row r="1811" spans="1:13">
      <c r="A1811" s="44">
        <f t="shared" ca="1" si="116"/>
        <v>0</v>
      </c>
      <c r="B1811" s="44" t="b" cm="1">
        <f t="array" ref="B1811">AND(分科號=E1811,D1811&gt;=分起日,D1811&lt;=分訖日,IF(分專案="全部",TRUE,J1811=分專案))</f>
        <v>0</v>
      </c>
      <c r="C1811" s="45">
        <f t="shared" si="114"/>
        <v>0</v>
      </c>
      <c r="D1811" s="44">
        <f t="shared" si="115"/>
        <v>0</v>
      </c>
      <c r="E1811" s="217">
        <f t="shared" si="117"/>
        <v>0</v>
      </c>
      <c r="F1811" s="284"/>
      <c r="G1811" s="289"/>
      <c r="H1811" s="304"/>
      <c r="I1811" s="290"/>
      <c r="J1811" s="304"/>
      <c r="K1811" s="305"/>
      <c r="L1811" s="50"/>
      <c r="M1811" s="63"/>
    </row>
    <row r="1812" spans="1:13">
      <c r="A1812" s="44">
        <f t="shared" ca="1" si="116"/>
        <v>0</v>
      </c>
      <c r="B1812" s="44" t="b" cm="1">
        <f t="array" ref="B1812">AND(分科號=E1812,D1812&gt;=分起日,D1812&lt;=分訖日,IF(分專案="全部",TRUE,J1812=分專案))</f>
        <v>0</v>
      </c>
      <c r="C1812" s="45">
        <f t="shared" si="114"/>
        <v>0</v>
      </c>
      <c r="D1812" s="44">
        <f t="shared" si="115"/>
        <v>0</v>
      </c>
      <c r="E1812" s="217">
        <f t="shared" si="117"/>
        <v>0</v>
      </c>
      <c r="F1812" s="284"/>
      <c r="G1812" s="289"/>
      <c r="H1812" s="304"/>
      <c r="I1812" s="290"/>
      <c r="J1812" s="304"/>
      <c r="K1812" s="305"/>
      <c r="L1812" s="50"/>
      <c r="M1812" s="63"/>
    </row>
    <row r="1813" spans="1:13">
      <c r="A1813" s="44">
        <f t="shared" ca="1" si="116"/>
        <v>0</v>
      </c>
      <c r="B1813" s="44" t="b" cm="1">
        <f t="array" ref="B1813">AND(分科號=E1813,D1813&gt;=分起日,D1813&lt;=分訖日,IF(分專案="全部",TRUE,J1813=分專案))</f>
        <v>0</v>
      </c>
      <c r="C1813" s="45">
        <f t="shared" si="114"/>
        <v>0</v>
      </c>
      <c r="D1813" s="44">
        <f t="shared" si="115"/>
        <v>0</v>
      </c>
      <c r="E1813" s="217">
        <f t="shared" si="117"/>
        <v>0</v>
      </c>
      <c r="F1813" s="284"/>
      <c r="G1813" s="289"/>
      <c r="H1813" s="304"/>
      <c r="I1813" s="290"/>
      <c r="J1813" s="304"/>
      <c r="K1813" s="305"/>
      <c r="L1813" s="50"/>
      <c r="M1813" s="63"/>
    </row>
    <row r="1814" spans="1:13">
      <c r="A1814" s="44">
        <f t="shared" ca="1" si="116"/>
        <v>0</v>
      </c>
      <c r="B1814" s="44" t="b" cm="1">
        <f t="array" ref="B1814">AND(分科號=E1814,D1814&gt;=分起日,D1814&lt;=分訖日,IF(分專案="全部",TRUE,J1814=分專案))</f>
        <v>0</v>
      </c>
      <c r="C1814" s="45">
        <f t="shared" si="114"/>
        <v>0</v>
      </c>
      <c r="D1814" s="44">
        <f t="shared" si="115"/>
        <v>0</v>
      </c>
      <c r="E1814" s="217">
        <f t="shared" si="117"/>
        <v>0</v>
      </c>
      <c r="F1814" s="284"/>
      <c r="G1814" s="289"/>
      <c r="H1814" s="304"/>
      <c r="I1814" s="290"/>
      <c r="J1814" s="304"/>
      <c r="K1814" s="305"/>
      <c r="L1814" s="50"/>
      <c r="M1814" s="63"/>
    </row>
    <row r="1815" spans="1:13">
      <c r="A1815" s="44">
        <f t="shared" ca="1" si="116"/>
        <v>0</v>
      </c>
      <c r="B1815" s="44" t="b" cm="1">
        <f t="array" ref="B1815">AND(分科號=E1815,D1815&gt;=分起日,D1815&lt;=分訖日,IF(分專案="全部",TRUE,J1815=分專案))</f>
        <v>0</v>
      </c>
      <c r="C1815" s="45">
        <f t="shared" si="114"/>
        <v>0</v>
      </c>
      <c r="D1815" s="44">
        <f t="shared" si="115"/>
        <v>0</v>
      </c>
      <c r="E1815" s="217">
        <f t="shared" si="117"/>
        <v>0</v>
      </c>
      <c r="F1815" s="284"/>
      <c r="G1815" s="289"/>
      <c r="H1815" s="304"/>
      <c r="I1815" s="290"/>
      <c r="J1815" s="304"/>
      <c r="K1815" s="305"/>
      <c r="L1815" s="50"/>
      <c r="M1815" s="63"/>
    </row>
    <row r="1816" spans="1:13">
      <c r="A1816" s="44">
        <f t="shared" ca="1" si="116"/>
        <v>0</v>
      </c>
      <c r="B1816" s="44" t="b" cm="1">
        <f t="array" ref="B1816">AND(分科號=E1816,D1816&gt;=分起日,D1816&lt;=分訖日,IF(分專案="全部",TRUE,J1816=分專案))</f>
        <v>0</v>
      </c>
      <c r="C1816" s="45">
        <f t="shared" si="114"/>
        <v>0</v>
      </c>
      <c r="D1816" s="44">
        <f t="shared" si="115"/>
        <v>0</v>
      </c>
      <c r="E1816" s="217">
        <f t="shared" si="117"/>
        <v>0</v>
      </c>
      <c r="F1816" s="284"/>
      <c r="G1816" s="289"/>
      <c r="H1816" s="304"/>
      <c r="I1816" s="290"/>
      <c r="J1816" s="304"/>
      <c r="K1816" s="305"/>
      <c r="L1816" s="50"/>
      <c r="M1816" s="63"/>
    </row>
    <row r="1817" spans="1:13">
      <c r="A1817" s="44">
        <f t="shared" ca="1" si="116"/>
        <v>0</v>
      </c>
      <c r="B1817" s="44" t="b" cm="1">
        <f t="array" ref="B1817">AND(分科號=E1817,D1817&gt;=分起日,D1817&lt;=分訖日,IF(分專案="全部",TRUE,J1817=分專案))</f>
        <v>0</v>
      </c>
      <c r="C1817" s="45">
        <f t="shared" si="114"/>
        <v>0</v>
      </c>
      <c r="D1817" s="44">
        <f t="shared" si="115"/>
        <v>0</v>
      </c>
      <c r="E1817" s="217">
        <f t="shared" si="117"/>
        <v>0</v>
      </c>
      <c r="F1817" s="284"/>
      <c r="G1817" s="289"/>
      <c r="H1817" s="304"/>
      <c r="I1817" s="290"/>
      <c r="J1817" s="304"/>
      <c r="K1817" s="305"/>
      <c r="L1817" s="50"/>
      <c r="M1817" s="63"/>
    </row>
    <row r="1818" spans="1:13">
      <c r="A1818" s="44">
        <f t="shared" ca="1" si="116"/>
        <v>0</v>
      </c>
      <c r="B1818" s="44" t="b" cm="1">
        <f t="array" ref="B1818">AND(分科號=E1818,D1818&gt;=分起日,D1818&lt;=分訖日,IF(分專案="全部",TRUE,J1818=分專案))</f>
        <v>0</v>
      </c>
      <c r="C1818" s="45">
        <f t="shared" si="114"/>
        <v>0</v>
      </c>
      <c r="D1818" s="44">
        <f t="shared" si="115"/>
        <v>0</v>
      </c>
      <c r="E1818" s="217">
        <f t="shared" si="117"/>
        <v>0</v>
      </c>
      <c r="F1818" s="284"/>
      <c r="G1818" s="289"/>
      <c r="H1818" s="304"/>
      <c r="I1818" s="290"/>
      <c r="J1818" s="304"/>
      <c r="K1818" s="305"/>
      <c r="L1818" s="50"/>
      <c r="M1818" s="63"/>
    </row>
    <row r="1819" spans="1:13">
      <c r="A1819" s="44">
        <f t="shared" ca="1" si="116"/>
        <v>0</v>
      </c>
      <c r="B1819" s="44" t="b" cm="1">
        <f t="array" ref="B1819">AND(分科號=E1819,D1819&gt;=分起日,D1819&lt;=分訖日,IF(分專案="全部",TRUE,J1819=分專案))</f>
        <v>0</v>
      </c>
      <c r="C1819" s="45">
        <f t="shared" si="114"/>
        <v>0</v>
      </c>
      <c r="D1819" s="44">
        <f t="shared" si="115"/>
        <v>0</v>
      </c>
      <c r="E1819" s="217">
        <f t="shared" si="117"/>
        <v>0</v>
      </c>
      <c r="F1819" s="284"/>
      <c r="G1819" s="289"/>
      <c r="H1819" s="304"/>
      <c r="I1819" s="290"/>
      <c r="J1819" s="304"/>
      <c r="K1819" s="305"/>
      <c r="L1819" s="50"/>
      <c r="M1819" s="63"/>
    </row>
    <row r="1820" spans="1:13">
      <c r="A1820" s="44">
        <f t="shared" ca="1" si="116"/>
        <v>0</v>
      </c>
      <c r="B1820" s="44" t="b" cm="1">
        <f t="array" ref="B1820">AND(分科號=E1820,D1820&gt;=分起日,D1820&lt;=分訖日,IF(分專案="全部",TRUE,J1820=分專案))</f>
        <v>0</v>
      </c>
      <c r="C1820" s="45">
        <f t="shared" si="114"/>
        <v>0</v>
      </c>
      <c r="D1820" s="44">
        <f t="shared" si="115"/>
        <v>0</v>
      </c>
      <c r="E1820" s="217">
        <f t="shared" si="117"/>
        <v>0</v>
      </c>
      <c r="F1820" s="284"/>
      <c r="G1820" s="289"/>
      <c r="H1820" s="304"/>
      <c r="I1820" s="290"/>
      <c r="J1820" s="304"/>
      <c r="K1820" s="305"/>
      <c r="L1820" s="50"/>
      <c r="M1820" s="63"/>
    </row>
    <row r="1821" spans="1:13">
      <c r="A1821" s="44">
        <f t="shared" ca="1" si="116"/>
        <v>0</v>
      </c>
      <c r="B1821" s="44" t="b" cm="1">
        <f t="array" ref="B1821">AND(分科號=E1821,D1821&gt;=分起日,D1821&lt;=分訖日,IF(分專案="全部",TRUE,J1821=分專案))</f>
        <v>0</v>
      </c>
      <c r="C1821" s="45">
        <f t="shared" si="114"/>
        <v>0</v>
      </c>
      <c r="D1821" s="44">
        <f t="shared" si="115"/>
        <v>0</v>
      </c>
      <c r="E1821" s="217">
        <f t="shared" si="117"/>
        <v>0</v>
      </c>
      <c r="F1821" s="284"/>
      <c r="G1821" s="289"/>
      <c r="H1821" s="304"/>
      <c r="I1821" s="290"/>
      <c r="J1821" s="304"/>
      <c r="K1821" s="305"/>
      <c r="L1821" s="50"/>
      <c r="M1821" s="63"/>
    </row>
    <row r="1822" spans="1:13">
      <c r="A1822" s="44">
        <f t="shared" ca="1" si="116"/>
        <v>0</v>
      </c>
      <c r="B1822" s="44" t="b" cm="1">
        <f t="array" ref="B1822">AND(分科號=E1822,D1822&gt;=分起日,D1822&lt;=分訖日,IF(分專案="全部",TRUE,J1822=分專案))</f>
        <v>0</v>
      </c>
      <c r="C1822" s="45">
        <f t="shared" si="114"/>
        <v>0</v>
      </c>
      <c r="D1822" s="44">
        <f t="shared" si="115"/>
        <v>0</v>
      </c>
      <c r="E1822" s="217">
        <f t="shared" si="117"/>
        <v>0</v>
      </c>
      <c r="F1822" s="284"/>
      <c r="G1822" s="289"/>
      <c r="H1822" s="304"/>
      <c r="I1822" s="290"/>
      <c r="J1822" s="304"/>
      <c r="K1822" s="305"/>
      <c r="L1822" s="50"/>
      <c r="M1822" s="63"/>
    </row>
    <row r="1823" spans="1:13">
      <c r="A1823" s="44">
        <f t="shared" ca="1" si="116"/>
        <v>0</v>
      </c>
      <c r="B1823" s="44" t="b" cm="1">
        <f t="array" ref="B1823">AND(分科號=E1823,D1823&gt;=分起日,D1823&lt;=分訖日,IF(分專案="全部",TRUE,J1823=分專案))</f>
        <v>0</v>
      </c>
      <c r="C1823" s="45">
        <f t="shared" si="114"/>
        <v>0</v>
      </c>
      <c r="D1823" s="44">
        <f t="shared" si="115"/>
        <v>0</v>
      </c>
      <c r="E1823" s="217">
        <f t="shared" si="117"/>
        <v>0</v>
      </c>
      <c r="F1823" s="284"/>
      <c r="G1823" s="289"/>
      <c r="H1823" s="304"/>
      <c r="I1823" s="290"/>
      <c r="J1823" s="304"/>
      <c r="K1823" s="305"/>
      <c r="L1823" s="50"/>
      <c r="M1823" s="63"/>
    </row>
    <row r="1824" spans="1:13">
      <c r="A1824" s="44">
        <f t="shared" ca="1" si="116"/>
        <v>0</v>
      </c>
      <c r="B1824" s="44" t="b" cm="1">
        <f t="array" ref="B1824">AND(分科號=E1824,D1824&gt;=分起日,D1824&lt;=分訖日,IF(分專案="全部",TRUE,J1824=分專案))</f>
        <v>0</v>
      </c>
      <c r="C1824" s="45">
        <f t="shared" si="114"/>
        <v>0</v>
      </c>
      <c r="D1824" s="44">
        <f t="shared" si="115"/>
        <v>0</v>
      </c>
      <c r="E1824" s="217">
        <f t="shared" si="117"/>
        <v>0</v>
      </c>
      <c r="F1824" s="284"/>
      <c r="G1824" s="289"/>
      <c r="H1824" s="304"/>
      <c r="I1824" s="290"/>
      <c r="J1824" s="304"/>
      <c r="K1824" s="305"/>
      <c r="L1824" s="50"/>
      <c r="M1824" s="63"/>
    </row>
    <row r="1825" spans="1:13">
      <c r="A1825" s="44">
        <f t="shared" ca="1" si="116"/>
        <v>0</v>
      </c>
      <c r="B1825" s="44" t="b" cm="1">
        <f t="array" ref="B1825">AND(分科號=E1825,D1825&gt;=分起日,D1825&lt;=分訖日,IF(分專案="全部",TRUE,J1825=分專案))</f>
        <v>0</v>
      </c>
      <c r="C1825" s="45">
        <f t="shared" si="114"/>
        <v>0</v>
      </c>
      <c r="D1825" s="44">
        <f t="shared" si="115"/>
        <v>0</v>
      </c>
      <c r="E1825" s="217">
        <f t="shared" si="117"/>
        <v>0</v>
      </c>
      <c r="F1825" s="284"/>
      <c r="G1825" s="289"/>
      <c r="H1825" s="304"/>
      <c r="I1825" s="290"/>
      <c r="J1825" s="304"/>
      <c r="K1825" s="305"/>
      <c r="L1825" s="50"/>
      <c r="M1825" s="63"/>
    </row>
    <row r="1826" spans="1:13">
      <c r="A1826" s="44">
        <f t="shared" ca="1" si="116"/>
        <v>0</v>
      </c>
      <c r="B1826" s="44" t="b" cm="1">
        <f t="array" ref="B1826">AND(分科號=E1826,D1826&gt;=分起日,D1826&lt;=分訖日,IF(分專案="全部",TRUE,J1826=分專案))</f>
        <v>0</v>
      </c>
      <c r="C1826" s="45">
        <f t="shared" si="114"/>
        <v>0</v>
      </c>
      <c r="D1826" s="44">
        <f t="shared" si="115"/>
        <v>0</v>
      </c>
      <c r="E1826" s="217">
        <f t="shared" si="117"/>
        <v>0</v>
      </c>
      <c r="F1826" s="284"/>
      <c r="G1826" s="289"/>
      <c r="H1826" s="304"/>
      <c r="I1826" s="290"/>
      <c r="J1826" s="304"/>
      <c r="K1826" s="305"/>
      <c r="L1826" s="50"/>
      <c r="M1826" s="63"/>
    </row>
    <row r="1827" spans="1:13">
      <c r="A1827" s="44">
        <f t="shared" ca="1" si="116"/>
        <v>0</v>
      </c>
      <c r="B1827" s="44" t="b" cm="1">
        <f t="array" ref="B1827">AND(分科號=E1827,D1827&gt;=分起日,D1827&lt;=分訖日,IF(分專案="全部",TRUE,J1827=分專案))</f>
        <v>0</v>
      </c>
      <c r="C1827" s="45">
        <f t="shared" si="114"/>
        <v>0</v>
      </c>
      <c r="D1827" s="44">
        <f t="shared" si="115"/>
        <v>0</v>
      </c>
      <c r="E1827" s="217">
        <f t="shared" si="117"/>
        <v>0</v>
      </c>
      <c r="F1827" s="284"/>
      <c r="G1827" s="289"/>
      <c r="H1827" s="304"/>
      <c r="I1827" s="290"/>
      <c r="J1827" s="304"/>
      <c r="K1827" s="305"/>
      <c r="L1827" s="50"/>
      <c r="M1827" s="63"/>
    </row>
    <row r="1828" spans="1:13">
      <c r="A1828" s="44">
        <f t="shared" ca="1" si="116"/>
        <v>0</v>
      </c>
      <c r="B1828" s="44" t="b" cm="1">
        <f t="array" ref="B1828">AND(分科號=E1828,D1828&gt;=分起日,D1828&lt;=分訖日,IF(分專案="全部",TRUE,J1828=分專案))</f>
        <v>0</v>
      </c>
      <c r="C1828" s="45">
        <f t="shared" si="114"/>
        <v>0</v>
      </c>
      <c r="D1828" s="44">
        <f t="shared" si="115"/>
        <v>0</v>
      </c>
      <c r="E1828" s="217">
        <f t="shared" si="117"/>
        <v>0</v>
      </c>
      <c r="F1828" s="284"/>
      <c r="G1828" s="289"/>
      <c r="H1828" s="304"/>
      <c r="I1828" s="290"/>
      <c r="J1828" s="304"/>
      <c r="K1828" s="305"/>
      <c r="L1828" s="50"/>
      <c r="M1828" s="63"/>
    </row>
    <row r="1829" spans="1:13">
      <c r="A1829" s="44">
        <f t="shared" ca="1" si="116"/>
        <v>0</v>
      </c>
      <c r="B1829" s="44" t="b" cm="1">
        <f t="array" ref="B1829">AND(分科號=E1829,D1829&gt;=分起日,D1829&lt;=分訖日,IF(分專案="全部",TRUE,J1829=分專案))</f>
        <v>0</v>
      </c>
      <c r="C1829" s="45">
        <f t="shared" si="114"/>
        <v>0</v>
      </c>
      <c r="D1829" s="44">
        <f t="shared" si="115"/>
        <v>0</v>
      </c>
      <c r="E1829" s="217">
        <f t="shared" si="117"/>
        <v>0</v>
      </c>
      <c r="F1829" s="284"/>
      <c r="G1829" s="289"/>
      <c r="H1829" s="304"/>
      <c r="I1829" s="290"/>
      <c r="J1829" s="304"/>
      <c r="K1829" s="305"/>
      <c r="L1829" s="50"/>
      <c r="M1829" s="63"/>
    </row>
    <row r="1830" spans="1:13">
      <c r="A1830" s="44">
        <f t="shared" ca="1" si="116"/>
        <v>0</v>
      </c>
      <c r="B1830" s="44" t="b" cm="1">
        <f t="array" ref="B1830">AND(分科號=E1830,D1830&gt;=分起日,D1830&lt;=分訖日,IF(分專案="全部",TRUE,J1830=分專案))</f>
        <v>0</v>
      </c>
      <c r="C1830" s="45">
        <f t="shared" si="114"/>
        <v>0</v>
      </c>
      <c r="D1830" s="44">
        <f t="shared" si="115"/>
        <v>0</v>
      </c>
      <c r="E1830" s="217">
        <f t="shared" si="117"/>
        <v>0</v>
      </c>
      <c r="F1830" s="284"/>
      <c r="G1830" s="289"/>
      <c r="H1830" s="304"/>
      <c r="I1830" s="290"/>
      <c r="J1830" s="304"/>
      <c r="K1830" s="305"/>
      <c r="L1830" s="50"/>
      <c r="M1830" s="63"/>
    </row>
    <row r="1831" spans="1:13">
      <c r="A1831" s="44">
        <f t="shared" ca="1" si="116"/>
        <v>0</v>
      </c>
      <c r="B1831" s="44" t="b" cm="1">
        <f t="array" ref="B1831">AND(分科號=E1831,D1831&gt;=分起日,D1831&lt;=分訖日,IF(分專案="全部",TRUE,J1831=分專案))</f>
        <v>0</v>
      </c>
      <c r="C1831" s="45">
        <f t="shared" si="114"/>
        <v>0</v>
      </c>
      <c r="D1831" s="44">
        <f t="shared" si="115"/>
        <v>0</v>
      </c>
      <c r="E1831" s="217">
        <f t="shared" si="117"/>
        <v>0</v>
      </c>
      <c r="F1831" s="284"/>
      <c r="G1831" s="289"/>
      <c r="H1831" s="304"/>
      <c r="I1831" s="290"/>
      <c r="J1831" s="304"/>
      <c r="K1831" s="305"/>
      <c r="L1831" s="50"/>
      <c r="M1831" s="63"/>
    </row>
    <row r="1832" spans="1:13">
      <c r="A1832" s="44">
        <f t="shared" ca="1" si="116"/>
        <v>0</v>
      </c>
      <c r="B1832" s="44" t="b" cm="1">
        <f t="array" ref="B1832">AND(分科號=E1832,D1832&gt;=分起日,D1832&lt;=分訖日,IF(分專案="全部",TRUE,J1832=分專案))</f>
        <v>0</v>
      </c>
      <c r="C1832" s="45">
        <f t="shared" si="114"/>
        <v>0</v>
      </c>
      <c r="D1832" s="44">
        <f t="shared" si="115"/>
        <v>0</v>
      </c>
      <c r="E1832" s="217">
        <f t="shared" si="117"/>
        <v>0</v>
      </c>
      <c r="F1832" s="284"/>
      <c r="G1832" s="289"/>
      <c r="H1832" s="304"/>
      <c r="I1832" s="290"/>
      <c r="J1832" s="304"/>
      <c r="K1832" s="305"/>
      <c r="L1832" s="50"/>
      <c r="M1832" s="63"/>
    </row>
    <row r="1833" spans="1:13">
      <c r="A1833" s="44">
        <f t="shared" ca="1" si="116"/>
        <v>0</v>
      </c>
      <c r="B1833" s="44" t="b" cm="1">
        <f t="array" ref="B1833">AND(分科號=E1833,D1833&gt;=分起日,D1833&lt;=分訖日,IF(分專案="全部",TRUE,J1833=分專案))</f>
        <v>0</v>
      </c>
      <c r="C1833" s="45">
        <f t="shared" si="114"/>
        <v>0</v>
      </c>
      <c r="D1833" s="44">
        <f t="shared" si="115"/>
        <v>0</v>
      </c>
      <c r="E1833" s="217">
        <f t="shared" si="117"/>
        <v>0</v>
      </c>
      <c r="F1833" s="284"/>
      <c r="G1833" s="289"/>
      <c r="H1833" s="304"/>
      <c r="I1833" s="290"/>
      <c r="J1833" s="304"/>
      <c r="K1833" s="305"/>
      <c r="L1833" s="50"/>
      <c r="M1833" s="63"/>
    </row>
    <row r="1834" spans="1:13">
      <c r="A1834" s="44">
        <f t="shared" ca="1" si="116"/>
        <v>0</v>
      </c>
      <c r="B1834" s="44" t="b" cm="1">
        <f t="array" ref="B1834">AND(分科號=E1834,D1834&gt;=分起日,D1834&lt;=分訖日,IF(分專案="全部",TRUE,J1834=分專案))</f>
        <v>0</v>
      </c>
      <c r="C1834" s="45">
        <f t="shared" si="114"/>
        <v>0</v>
      </c>
      <c r="D1834" s="44">
        <f t="shared" si="115"/>
        <v>0</v>
      </c>
      <c r="E1834" s="217">
        <f t="shared" si="117"/>
        <v>0</v>
      </c>
      <c r="F1834" s="284"/>
      <c r="G1834" s="289"/>
      <c r="H1834" s="304"/>
      <c r="I1834" s="290"/>
      <c r="J1834" s="304"/>
      <c r="K1834" s="305"/>
      <c r="L1834" s="50"/>
      <c r="M1834" s="63"/>
    </row>
    <row r="1835" spans="1:13">
      <c r="A1835" s="44">
        <f t="shared" ca="1" si="116"/>
        <v>0</v>
      </c>
      <c r="B1835" s="44" t="b" cm="1">
        <f t="array" ref="B1835">AND(分科號=E1835,D1835&gt;=分起日,D1835&lt;=分訖日,IF(分專案="全部",TRUE,J1835=分專案))</f>
        <v>0</v>
      </c>
      <c r="C1835" s="45">
        <f t="shared" si="114"/>
        <v>0</v>
      </c>
      <c r="D1835" s="44">
        <f t="shared" si="115"/>
        <v>0</v>
      </c>
      <c r="E1835" s="217">
        <f t="shared" si="117"/>
        <v>0</v>
      </c>
      <c r="F1835" s="284"/>
      <c r="G1835" s="289"/>
      <c r="H1835" s="304"/>
      <c r="I1835" s="290"/>
      <c r="J1835" s="304"/>
      <c r="K1835" s="305"/>
      <c r="L1835" s="50"/>
      <c r="M1835" s="63"/>
    </row>
    <row r="1836" spans="1:13">
      <c r="A1836" s="44">
        <f t="shared" ca="1" si="116"/>
        <v>0</v>
      </c>
      <c r="B1836" s="44" t="b" cm="1">
        <f t="array" ref="B1836">AND(分科號=E1836,D1836&gt;=分起日,D1836&lt;=分訖日,IF(分專案="全部",TRUE,J1836=分專案))</f>
        <v>0</v>
      </c>
      <c r="C1836" s="45">
        <f t="shared" si="114"/>
        <v>0</v>
      </c>
      <c r="D1836" s="44">
        <f t="shared" si="115"/>
        <v>0</v>
      </c>
      <c r="E1836" s="217">
        <f t="shared" si="117"/>
        <v>0</v>
      </c>
      <c r="F1836" s="284"/>
      <c r="G1836" s="289"/>
      <c r="H1836" s="304"/>
      <c r="I1836" s="290"/>
      <c r="J1836" s="304"/>
      <c r="K1836" s="305"/>
      <c r="L1836" s="50"/>
      <c r="M1836" s="63"/>
    </row>
    <row r="1837" spans="1:13">
      <c r="A1837" s="44">
        <f t="shared" ca="1" si="116"/>
        <v>0</v>
      </c>
      <c r="B1837" s="44" t="b" cm="1">
        <f t="array" ref="B1837">AND(分科號=E1837,D1837&gt;=分起日,D1837&lt;=分訖日,IF(分專案="全部",TRUE,J1837=分專案))</f>
        <v>0</v>
      </c>
      <c r="C1837" s="45">
        <f t="shared" si="114"/>
        <v>0</v>
      </c>
      <c r="D1837" s="44">
        <f t="shared" si="115"/>
        <v>0</v>
      </c>
      <c r="E1837" s="217">
        <f t="shared" si="117"/>
        <v>0</v>
      </c>
      <c r="F1837" s="284"/>
      <c r="G1837" s="289"/>
      <c r="H1837" s="304"/>
      <c r="I1837" s="290"/>
      <c r="J1837" s="304"/>
      <c r="K1837" s="305"/>
      <c r="L1837" s="50"/>
      <c r="M1837" s="63"/>
    </row>
    <row r="1838" spans="1:13">
      <c r="A1838" s="44">
        <f t="shared" ca="1" si="116"/>
        <v>0</v>
      </c>
      <c r="B1838" s="44" t="b" cm="1">
        <f t="array" ref="B1838">AND(分科號=E1838,D1838&gt;=分起日,D1838&lt;=分訖日,IF(分專案="全部",TRUE,J1838=分專案))</f>
        <v>0</v>
      </c>
      <c r="C1838" s="45">
        <f t="shared" si="114"/>
        <v>0</v>
      </c>
      <c r="D1838" s="44">
        <f t="shared" si="115"/>
        <v>0</v>
      </c>
      <c r="E1838" s="217">
        <f t="shared" si="117"/>
        <v>0</v>
      </c>
      <c r="F1838" s="284"/>
      <c r="G1838" s="289"/>
      <c r="H1838" s="304"/>
      <c r="I1838" s="290"/>
      <c r="J1838" s="304"/>
      <c r="K1838" s="305"/>
      <c r="L1838" s="50"/>
      <c r="M1838" s="63"/>
    </row>
    <row r="1839" spans="1:13">
      <c r="A1839" s="44">
        <f t="shared" ca="1" si="116"/>
        <v>0</v>
      </c>
      <c r="B1839" s="44" t="b" cm="1">
        <f t="array" ref="B1839">AND(分科號=E1839,D1839&gt;=分起日,D1839&lt;=分訖日,IF(分專案="全部",TRUE,J1839=分專案))</f>
        <v>0</v>
      </c>
      <c r="C1839" s="45">
        <f t="shared" si="114"/>
        <v>0</v>
      </c>
      <c r="D1839" s="44">
        <f t="shared" si="115"/>
        <v>0</v>
      </c>
      <c r="E1839" s="217">
        <f t="shared" si="117"/>
        <v>0</v>
      </c>
      <c r="F1839" s="284"/>
      <c r="G1839" s="289"/>
      <c r="H1839" s="304"/>
      <c r="I1839" s="290"/>
      <c r="J1839" s="304"/>
      <c r="K1839" s="305"/>
      <c r="L1839" s="50"/>
      <c r="M1839" s="63"/>
    </row>
    <row r="1840" spans="1:13">
      <c r="A1840" s="44">
        <f t="shared" ca="1" si="116"/>
        <v>0</v>
      </c>
      <c r="B1840" s="44" t="b" cm="1">
        <f t="array" ref="B1840">AND(分科號=E1840,D1840&gt;=分起日,D1840&lt;=分訖日,IF(分專案="全部",TRUE,J1840=分專案))</f>
        <v>0</v>
      </c>
      <c r="C1840" s="45">
        <f t="shared" si="114"/>
        <v>0</v>
      </c>
      <c r="D1840" s="44">
        <f t="shared" si="115"/>
        <v>0</v>
      </c>
      <c r="E1840" s="217">
        <f t="shared" si="117"/>
        <v>0</v>
      </c>
      <c r="F1840" s="284"/>
      <c r="G1840" s="289"/>
      <c r="H1840" s="304"/>
      <c r="I1840" s="290"/>
      <c r="J1840" s="304"/>
      <c r="K1840" s="305"/>
      <c r="L1840" s="50"/>
      <c r="M1840" s="63"/>
    </row>
    <row r="1841" spans="1:13">
      <c r="A1841" s="44">
        <f t="shared" ca="1" si="116"/>
        <v>0</v>
      </c>
      <c r="B1841" s="44" t="b" cm="1">
        <f t="array" ref="B1841">AND(分科號=E1841,D1841&gt;=分起日,D1841&lt;=分訖日,IF(分專案="全部",TRUE,J1841=分專案))</f>
        <v>0</v>
      </c>
      <c r="C1841" s="45">
        <f t="shared" si="114"/>
        <v>0</v>
      </c>
      <c r="D1841" s="44">
        <f t="shared" si="115"/>
        <v>0</v>
      </c>
      <c r="E1841" s="217">
        <f t="shared" si="117"/>
        <v>0</v>
      </c>
      <c r="F1841" s="284"/>
      <c r="G1841" s="289"/>
      <c r="H1841" s="304"/>
      <c r="I1841" s="290"/>
      <c r="J1841" s="304"/>
      <c r="K1841" s="305"/>
      <c r="L1841" s="50"/>
      <c r="M1841" s="63"/>
    </row>
    <row r="1842" spans="1:13">
      <c r="A1842" s="44">
        <f t="shared" ca="1" si="116"/>
        <v>0</v>
      </c>
      <c r="B1842" s="44" t="b" cm="1">
        <f t="array" ref="B1842">AND(分科號=E1842,D1842&gt;=分起日,D1842&lt;=分訖日,IF(分專案="全部",TRUE,J1842=分專案))</f>
        <v>0</v>
      </c>
      <c r="C1842" s="45">
        <f t="shared" si="114"/>
        <v>0</v>
      </c>
      <c r="D1842" s="44">
        <f t="shared" si="115"/>
        <v>0</v>
      </c>
      <c r="E1842" s="217">
        <f t="shared" si="117"/>
        <v>0</v>
      </c>
      <c r="F1842" s="284"/>
      <c r="G1842" s="289"/>
      <c r="H1842" s="304"/>
      <c r="I1842" s="290"/>
      <c r="J1842" s="304"/>
      <c r="K1842" s="305"/>
      <c r="L1842" s="50"/>
      <c r="M1842" s="63"/>
    </row>
    <row r="1843" spans="1:13">
      <c r="A1843" s="44">
        <f t="shared" ca="1" si="116"/>
        <v>0</v>
      </c>
      <c r="B1843" s="44" t="b" cm="1">
        <f t="array" ref="B1843">AND(分科號=E1843,D1843&gt;=分起日,D1843&lt;=分訖日,IF(分專案="全部",TRUE,J1843=分專案))</f>
        <v>0</v>
      </c>
      <c r="C1843" s="45">
        <f t="shared" si="114"/>
        <v>0</v>
      </c>
      <c r="D1843" s="44">
        <f t="shared" si="115"/>
        <v>0</v>
      </c>
      <c r="E1843" s="217">
        <f t="shared" si="117"/>
        <v>0</v>
      </c>
      <c r="F1843" s="284"/>
      <c r="G1843" s="289"/>
      <c r="H1843" s="304"/>
      <c r="I1843" s="290"/>
      <c r="J1843" s="304"/>
      <c r="K1843" s="305"/>
      <c r="L1843" s="50"/>
      <c r="M1843" s="63"/>
    </row>
    <row r="1844" spans="1:13">
      <c r="A1844" s="44">
        <f t="shared" ca="1" si="116"/>
        <v>0</v>
      </c>
      <c r="B1844" s="44" t="b" cm="1">
        <f t="array" ref="B1844">AND(分科號=E1844,D1844&gt;=分起日,D1844&lt;=分訖日,IF(分專案="全部",TRUE,J1844=分專案))</f>
        <v>0</v>
      </c>
      <c r="C1844" s="45">
        <f t="shared" si="114"/>
        <v>0</v>
      </c>
      <c r="D1844" s="44">
        <f t="shared" si="115"/>
        <v>0</v>
      </c>
      <c r="E1844" s="217">
        <f t="shared" si="117"/>
        <v>0</v>
      </c>
      <c r="F1844" s="284"/>
      <c r="G1844" s="289"/>
      <c r="H1844" s="304"/>
      <c r="I1844" s="290"/>
      <c r="J1844" s="304"/>
      <c r="K1844" s="305"/>
      <c r="L1844" s="50"/>
      <c r="M1844" s="63"/>
    </row>
    <row r="1845" spans="1:13">
      <c r="A1845" s="44">
        <f t="shared" ca="1" si="116"/>
        <v>0</v>
      </c>
      <c r="B1845" s="44" t="b" cm="1">
        <f t="array" ref="B1845">AND(分科號=E1845,D1845&gt;=分起日,D1845&lt;=分訖日,IF(分專案="全部",TRUE,J1845=分專案))</f>
        <v>0</v>
      </c>
      <c r="C1845" s="45">
        <f t="shared" si="114"/>
        <v>0</v>
      </c>
      <c r="D1845" s="44">
        <f t="shared" si="115"/>
        <v>0</v>
      </c>
      <c r="E1845" s="217">
        <f t="shared" si="117"/>
        <v>0</v>
      </c>
      <c r="F1845" s="284"/>
      <c r="G1845" s="289"/>
      <c r="H1845" s="304"/>
      <c r="I1845" s="290"/>
      <c r="J1845" s="304"/>
      <c r="K1845" s="305"/>
      <c r="L1845" s="50"/>
      <c r="M1845" s="63"/>
    </row>
    <row r="1846" spans="1:13">
      <c r="A1846" s="44">
        <f t="shared" ca="1" si="116"/>
        <v>0</v>
      </c>
      <c r="B1846" s="44" t="b" cm="1">
        <f t="array" ref="B1846">AND(分科號=E1846,D1846&gt;=分起日,D1846&lt;=分訖日,IF(分專案="全部",TRUE,J1846=分專案))</f>
        <v>0</v>
      </c>
      <c r="C1846" s="45">
        <f t="shared" si="114"/>
        <v>0</v>
      </c>
      <c r="D1846" s="44">
        <f t="shared" si="115"/>
        <v>0</v>
      </c>
      <c r="E1846" s="217">
        <f t="shared" si="117"/>
        <v>0</v>
      </c>
      <c r="F1846" s="284"/>
      <c r="G1846" s="289"/>
      <c r="H1846" s="304"/>
      <c r="I1846" s="290"/>
      <c r="J1846" s="304"/>
      <c r="K1846" s="305"/>
      <c r="L1846" s="50"/>
      <c r="M1846" s="63"/>
    </row>
    <row r="1847" spans="1:13">
      <c r="A1847" s="44">
        <f t="shared" ca="1" si="116"/>
        <v>0</v>
      </c>
      <c r="B1847" s="44" t="b" cm="1">
        <f t="array" ref="B1847">AND(分科號=E1847,D1847&gt;=分起日,D1847&lt;=分訖日,IF(分專案="全部",TRUE,J1847=分專案))</f>
        <v>0</v>
      </c>
      <c r="C1847" s="45">
        <f t="shared" si="114"/>
        <v>0</v>
      </c>
      <c r="D1847" s="44">
        <f t="shared" si="115"/>
        <v>0</v>
      </c>
      <c r="E1847" s="217">
        <f t="shared" si="117"/>
        <v>0</v>
      </c>
      <c r="F1847" s="284"/>
      <c r="G1847" s="289"/>
      <c r="H1847" s="304"/>
      <c r="I1847" s="290"/>
      <c r="J1847" s="304"/>
      <c r="K1847" s="305"/>
      <c r="L1847" s="50"/>
      <c r="M1847" s="63"/>
    </row>
    <row r="1848" spans="1:13">
      <c r="A1848" s="44">
        <f t="shared" ca="1" si="116"/>
        <v>0</v>
      </c>
      <c r="B1848" s="44" t="b" cm="1">
        <f t="array" ref="B1848">AND(分科號=E1848,D1848&gt;=分起日,D1848&lt;=分訖日,IF(分專案="全部",TRUE,J1848=分專案))</f>
        <v>0</v>
      </c>
      <c r="C1848" s="45">
        <f t="shared" si="114"/>
        <v>0</v>
      </c>
      <c r="D1848" s="44">
        <f t="shared" si="115"/>
        <v>0</v>
      </c>
      <c r="E1848" s="217">
        <f t="shared" si="117"/>
        <v>0</v>
      </c>
      <c r="F1848" s="284"/>
      <c r="G1848" s="289"/>
      <c r="H1848" s="304"/>
      <c r="I1848" s="290"/>
      <c r="J1848" s="304"/>
      <c r="K1848" s="305"/>
      <c r="L1848" s="50"/>
      <c r="M1848" s="63"/>
    </row>
    <row r="1849" spans="1:13">
      <c r="A1849" s="44">
        <f t="shared" ca="1" si="116"/>
        <v>0</v>
      </c>
      <c r="B1849" s="44" t="b" cm="1">
        <f t="array" ref="B1849">AND(分科號=E1849,D1849&gt;=分起日,D1849&lt;=分訖日,IF(分專案="全部",TRUE,J1849=分專案))</f>
        <v>0</v>
      </c>
      <c r="C1849" s="45">
        <f t="shared" si="114"/>
        <v>0</v>
      </c>
      <c r="D1849" s="44">
        <f t="shared" si="115"/>
        <v>0</v>
      </c>
      <c r="E1849" s="217">
        <f t="shared" si="117"/>
        <v>0</v>
      </c>
      <c r="F1849" s="284"/>
      <c r="G1849" s="289"/>
      <c r="H1849" s="304"/>
      <c r="I1849" s="290"/>
      <c r="J1849" s="304"/>
      <c r="K1849" s="305"/>
      <c r="L1849" s="50"/>
      <c r="M1849" s="63"/>
    </row>
    <row r="1850" spans="1:13">
      <c r="A1850" s="44">
        <f t="shared" ca="1" si="116"/>
        <v>0</v>
      </c>
      <c r="B1850" s="44" t="b" cm="1">
        <f t="array" ref="B1850">AND(分科號=E1850,D1850&gt;=分起日,D1850&lt;=分訖日,IF(分專案="全部",TRUE,J1850=分專案))</f>
        <v>0</v>
      </c>
      <c r="C1850" s="45">
        <f t="shared" si="114"/>
        <v>0</v>
      </c>
      <c r="D1850" s="44">
        <f t="shared" si="115"/>
        <v>0</v>
      </c>
      <c r="E1850" s="217">
        <f t="shared" si="117"/>
        <v>0</v>
      </c>
      <c r="F1850" s="284"/>
      <c r="G1850" s="289"/>
      <c r="H1850" s="304"/>
      <c r="I1850" s="290"/>
      <c r="J1850" s="304"/>
      <c r="K1850" s="305"/>
      <c r="L1850" s="50"/>
      <c r="M1850" s="63"/>
    </row>
    <row r="1851" spans="1:13">
      <c r="A1851" s="44">
        <f t="shared" ca="1" si="116"/>
        <v>0</v>
      </c>
      <c r="B1851" s="44" t="b" cm="1">
        <f t="array" ref="B1851">AND(分科號=E1851,D1851&gt;=分起日,D1851&lt;=分訖日,IF(分專案="全部",TRUE,J1851=分專案))</f>
        <v>0</v>
      </c>
      <c r="C1851" s="45">
        <f t="shared" si="114"/>
        <v>0</v>
      </c>
      <c r="D1851" s="44">
        <f t="shared" si="115"/>
        <v>0</v>
      </c>
      <c r="E1851" s="217">
        <f t="shared" si="117"/>
        <v>0</v>
      </c>
      <c r="F1851" s="284"/>
      <c r="G1851" s="289"/>
      <c r="H1851" s="304"/>
      <c r="I1851" s="290"/>
      <c r="J1851" s="304"/>
      <c r="K1851" s="305"/>
      <c r="L1851" s="50"/>
      <c r="M1851" s="63"/>
    </row>
    <row r="1852" spans="1:13">
      <c r="A1852" s="44">
        <f t="shared" ca="1" si="116"/>
        <v>0</v>
      </c>
      <c r="B1852" s="44" t="b" cm="1">
        <f t="array" ref="B1852">AND(分科號=E1852,D1852&gt;=分起日,D1852&lt;=分訖日,IF(分專案="全部",TRUE,J1852=分專案))</f>
        <v>0</v>
      </c>
      <c r="C1852" s="45">
        <f t="shared" si="114"/>
        <v>0</v>
      </c>
      <c r="D1852" s="44">
        <f t="shared" si="115"/>
        <v>0</v>
      </c>
      <c r="E1852" s="217">
        <f t="shared" si="117"/>
        <v>0</v>
      </c>
      <c r="F1852" s="284"/>
      <c r="G1852" s="289"/>
      <c r="H1852" s="304"/>
      <c r="I1852" s="290"/>
      <c r="J1852" s="304"/>
      <c r="K1852" s="305"/>
      <c r="L1852" s="50"/>
      <c r="M1852" s="63"/>
    </row>
    <row r="1853" spans="1:13">
      <c r="A1853" s="44">
        <f t="shared" ca="1" si="116"/>
        <v>0</v>
      </c>
      <c r="B1853" s="44" t="b" cm="1">
        <f t="array" ref="B1853">AND(分科號=E1853,D1853&gt;=分起日,D1853&lt;=分訖日,IF(分專案="全部",TRUE,J1853=分專案))</f>
        <v>0</v>
      </c>
      <c r="C1853" s="45">
        <f t="shared" si="114"/>
        <v>0</v>
      </c>
      <c r="D1853" s="44">
        <f t="shared" si="115"/>
        <v>0</v>
      </c>
      <c r="E1853" s="217">
        <f t="shared" si="117"/>
        <v>0</v>
      </c>
      <c r="F1853" s="284"/>
      <c r="G1853" s="289"/>
      <c r="H1853" s="304"/>
      <c r="I1853" s="290"/>
      <c r="J1853" s="304"/>
      <c r="K1853" s="305"/>
      <c r="L1853" s="50"/>
      <c r="M1853" s="63"/>
    </row>
    <row r="1854" spans="1:13">
      <c r="A1854" s="44">
        <f t="shared" ca="1" si="116"/>
        <v>0</v>
      </c>
      <c r="B1854" s="44" t="b" cm="1">
        <f t="array" ref="B1854">AND(分科號=E1854,D1854&gt;=分起日,D1854&lt;=分訖日,IF(分專案="全部",TRUE,J1854=分專案))</f>
        <v>0</v>
      </c>
      <c r="C1854" s="45">
        <f t="shared" si="114"/>
        <v>0</v>
      </c>
      <c r="D1854" s="44">
        <f t="shared" si="115"/>
        <v>0</v>
      </c>
      <c r="E1854" s="217">
        <f t="shared" si="117"/>
        <v>0</v>
      </c>
      <c r="F1854" s="284"/>
      <c r="G1854" s="289"/>
      <c r="H1854" s="304"/>
      <c r="I1854" s="290"/>
      <c r="J1854" s="304"/>
      <c r="K1854" s="305"/>
      <c r="L1854" s="50"/>
      <c r="M1854" s="63"/>
    </row>
    <row r="1855" spans="1:13">
      <c r="A1855" s="44">
        <f t="shared" ca="1" si="116"/>
        <v>0</v>
      </c>
      <c r="B1855" s="44" t="b" cm="1">
        <f t="array" ref="B1855">AND(分科號=E1855,D1855&gt;=分起日,D1855&lt;=分訖日,IF(分專案="全部",TRUE,J1855=分專案))</f>
        <v>0</v>
      </c>
      <c r="C1855" s="45">
        <f t="shared" si="114"/>
        <v>0</v>
      </c>
      <c r="D1855" s="44">
        <f t="shared" si="115"/>
        <v>0</v>
      </c>
      <c r="E1855" s="217">
        <f t="shared" si="117"/>
        <v>0</v>
      </c>
      <c r="F1855" s="284"/>
      <c r="G1855" s="289"/>
      <c r="H1855" s="304"/>
      <c r="I1855" s="290"/>
      <c r="J1855" s="304"/>
      <c r="K1855" s="305"/>
      <c r="L1855" s="50"/>
      <c r="M1855" s="63"/>
    </row>
    <row r="1856" spans="1:13">
      <c r="A1856" s="44">
        <f t="shared" ca="1" si="116"/>
        <v>0</v>
      </c>
      <c r="B1856" s="44" t="b" cm="1">
        <f t="array" ref="B1856">AND(分科號=E1856,D1856&gt;=分起日,D1856&lt;=分訖日,IF(分專案="全部",TRUE,J1856=分專案))</f>
        <v>0</v>
      </c>
      <c r="C1856" s="45">
        <f t="shared" si="114"/>
        <v>0</v>
      </c>
      <c r="D1856" s="44">
        <f t="shared" si="115"/>
        <v>0</v>
      </c>
      <c r="E1856" s="217">
        <f t="shared" si="117"/>
        <v>0</v>
      </c>
      <c r="F1856" s="284"/>
      <c r="G1856" s="289"/>
      <c r="H1856" s="304"/>
      <c r="I1856" s="290"/>
      <c r="J1856" s="304"/>
      <c r="K1856" s="305"/>
      <c r="L1856" s="50"/>
      <c r="M1856" s="63"/>
    </row>
    <row r="1857" spans="1:13">
      <c r="A1857" s="44">
        <f t="shared" ca="1" si="116"/>
        <v>0</v>
      </c>
      <c r="B1857" s="44" t="b" cm="1">
        <f t="array" ref="B1857">AND(分科號=E1857,D1857&gt;=分起日,D1857&lt;=分訖日,IF(分專案="全部",TRUE,J1857=分專案))</f>
        <v>0</v>
      </c>
      <c r="C1857" s="45">
        <f t="shared" si="114"/>
        <v>0</v>
      </c>
      <c r="D1857" s="44">
        <f t="shared" si="115"/>
        <v>0</v>
      </c>
      <c r="E1857" s="217">
        <f t="shared" si="117"/>
        <v>0</v>
      </c>
      <c r="F1857" s="284"/>
      <c r="G1857" s="289"/>
      <c r="H1857" s="304"/>
      <c r="I1857" s="290"/>
      <c r="J1857" s="304"/>
      <c r="K1857" s="305"/>
      <c r="L1857" s="50"/>
      <c r="M1857" s="63"/>
    </row>
    <row r="1858" spans="1:13">
      <c r="A1858" s="44">
        <f t="shared" ca="1" si="116"/>
        <v>0</v>
      </c>
      <c r="B1858" s="44" t="b" cm="1">
        <f t="array" ref="B1858">AND(分科號=E1858,D1858&gt;=分起日,D1858&lt;=分訖日,IF(分專案="全部",TRUE,J1858=分專案))</f>
        <v>0</v>
      </c>
      <c r="C1858" s="45">
        <f t="shared" si="114"/>
        <v>0</v>
      </c>
      <c r="D1858" s="44">
        <f t="shared" si="115"/>
        <v>0</v>
      </c>
      <c r="E1858" s="217">
        <f t="shared" si="117"/>
        <v>0</v>
      </c>
      <c r="F1858" s="284"/>
      <c r="G1858" s="289"/>
      <c r="H1858" s="304"/>
      <c r="I1858" s="290"/>
      <c r="J1858" s="304"/>
      <c r="K1858" s="305"/>
      <c r="L1858" s="50"/>
      <c r="M1858" s="63"/>
    </row>
    <row r="1859" spans="1:13">
      <c r="A1859" s="44">
        <f t="shared" ca="1" si="116"/>
        <v>0</v>
      </c>
      <c r="B1859" s="44" t="b" cm="1">
        <f t="array" ref="B1859">AND(分科號=E1859,D1859&gt;=分起日,D1859&lt;=分訖日,IF(分專案="全部",TRUE,J1859=分專案))</f>
        <v>0</v>
      </c>
      <c r="C1859" s="45">
        <f t="shared" si="114"/>
        <v>0</v>
      </c>
      <c r="D1859" s="44">
        <f t="shared" si="115"/>
        <v>0</v>
      </c>
      <c r="E1859" s="217">
        <f t="shared" si="117"/>
        <v>0</v>
      </c>
      <c r="F1859" s="284"/>
      <c r="G1859" s="289"/>
      <c r="H1859" s="304"/>
      <c r="I1859" s="290"/>
      <c r="J1859" s="304"/>
      <c r="K1859" s="305"/>
      <c r="L1859" s="50"/>
      <c r="M1859" s="63"/>
    </row>
    <row r="1860" spans="1:13">
      <c r="A1860" s="44">
        <f t="shared" ca="1" si="116"/>
        <v>0</v>
      </c>
      <c r="B1860" s="44" t="b" cm="1">
        <f t="array" ref="B1860">AND(分科號=E1860,D1860&gt;=分起日,D1860&lt;=分訖日,IF(分專案="全部",TRUE,J1860=分專案))</f>
        <v>0</v>
      </c>
      <c r="C1860" s="45">
        <f t="shared" si="114"/>
        <v>0</v>
      </c>
      <c r="D1860" s="44">
        <f t="shared" si="115"/>
        <v>0</v>
      </c>
      <c r="E1860" s="217">
        <f t="shared" si="117"/>
        <v>0</v>
      </c>
      <c r="F1860" s="284"/>
      <c r="G1860" s="289"/>
      <c r="H1860" s="304"/>
      <c r="I1860" s="290"/>
      <c r="J1860" s="304"/>
      <c r="K1860" s="305"/>
      <c r="L1860" s="50"/>
      <c r="M1860" s="63"/>
    </row>
    <row r="1861" spans="1:13">
      <c r="A1861" s="44">
        <f t="shared" ca="1" si="116"/>
        <v>0</v>
      </c>
      <c r="B1861" s="44" t="b" cm="1">
        <f t="array" ref="B1861">AND(分科號=E1861,D1861&gt;=分起日,D1861&lt;=分訖日,IF(分專案="全部",TRUE,J1861=分專案))</f>
        <v>0</v>
      </c>
      <c r="C1861" s="45">
        <f t="shared" si="114"/>
        <v>0</v>
      </c>
      <c r="D1861" s="44">
        <f t="shared" si="115"/>
        <v>0</v>
      </c>
      <c r="E1861" s="217">
        <f t="shared" si="117"/>
        <v>0</v>
      </c>
      <c r="F1861" s="284"/>
      <c r="G1861" s="289"/>
      <c r="H1861" s="304"/>
      <c r="I1861" s="290"/>
      <c r="J1861" s="304"/>
      <c r="K1861" s="305"/>
      <c r="L1861" s="50"/>
      <c r="M1861" s="63"/>
    </row>
    <row r="1862" spans="1:13">
      <c r="A1862" s="44">
        <f t="shared" ca="1" si="116"/>
        <v>0</v>
      </c>
      <c r="B1862" s="44" t="b" cm="1">
        <f t="array" ref="B1862">AND(分科號=E1862,D1862&gt;=分起日,D1862&lt;=分訖日,IF(分專案="全部",TRUE,J1862=分專案))</f>
        <v>0</v>
      </c>
      <c r="C1862" s="45">
        <f t="shared" si="114"/>
        <v>0</v>
      </c>
      <c r="D1862" s="44">
        <f t="shared" si="115"/>
        <v>0</v>
      </c>
      <c r="E1862" s="217">
        <f t="shared" si="117"/>
        <v>0</v>
      </c>
      <c r="F1862" s="284"/>
      <c r="G1862" s="289"/>
      <c r="H1862" s="304"/>
      <c r="I1862" s="290"/>
      <c r="J1862" s="304"/>
      <c r="K1862" s="305"/>
      <c r="L1862" s="50"/>
      <c r="M1862" s="63"/>
    </row>
    <row r="1863" spans="1:13">
      <c r="A1863" s="44">
        <f t="shared" ca="1" si="116"/>
        <v>0</v>
      </c>
      <c r="B1863" s="44" t="b" cm="1">
        <f t="array" ref="B1863">AND(分科號=E1863,D1863&gt;=分起日,D1863&lt;=分訖日,IF(分專案="全部",TRUE,J1863=分專案))</f>
        <v>0</v>
      </c>
      <c r="C1863" s="45">
        <f t="shared" ref="C1863:C1926" si="118">IF(F1863&lt;&gt;"",F1863,IF(E1863&lt;&gt;0,INDEX(C:C,ROW()-1),0))</f>
        <v>0</v>
      </c>
      <c r="D1863" s="44">
        <f t="shared" ref="D1863:D1926" si="119">IF(G1863&lt;&gt;"",G1863,IF(E1863&lt;&gt;0,INDEX(D:D,ROW()-1),0))</f>
        <v>0</v>
      </c>
      <c r="E1863" s="217">
        <f t="shared" si="117"/>
        <v>0</v>
      </c>
      <c r="F1863" s="284"/>
      <c r="G1863" s="289"/>
      <c r="H1863" s="304"/>
      <c r="I1863" s="290"/>
      <c r="J1863" s="304"/>
      <c r="K1863" s="305"/>
      <c r="L1863" s="50"/>
      <c r="M1863" s="63"/>
    </row>
    <row r="1864" spans="1:13">
      <c r="A1864" s="44">
        <f t="shared" ca="1" si="116"/>
        <v>0</v>
      </c>
      <c r="B1864" s="44" t="b" cm="1">
        <f t="array" ref="B1864">AND(分科號=E1864,D1864&gt;=分起日,D1864&lt;=分訖日,IF(分專案="全部",TRUE,J1864=分專案))</f>
        <v>0</v>
      </c>
      <c r="C1864" s="45">
        <f t="shared" si="118"/>
        <v>0</v>
      </c>
      <c r="D1864" s="44">
        <f t="shared" si="119"/>
        <v>0</v>
      </c>
      <c r="E1864" s="217">
        <f t="shared" si="117"/>
        <v>0</v>
      </c>
      <c r="F1864" s="284"/>
      <c r="G1864" s="289"/>
      <c r="H1864" s="304"/>
      <c r="I1864" s="290"/>
      <c r="J1864" s="304"/>
      <c r="K1864" s="305"/>
      <c r="L1864" s="50"/>
      <c r="M1864" s="63"/>
    </row>
    <row r="1865" spans="1:13">
      <c r="A1865" s="44">
        <f t="shared" ref="A1865:A1928" ca="1" si="120">IF(B1865,COUNTIF(OFFSET(B1865,ROW()*-1+6,,ROW()-5),TRUE),0)</f>
        <v>0</v>
      </c>
      <c r="B1865" s="44" t="b" cm="1">
        <f t="array" ref="B1865">AND(分科號=E1865,D1865&gt;=分起日,D1865&lt;=分訖日,IF(分專案="全部",TRUE,J1865=分專案))</f>
        <v>0</v>
      </c>
      <c r="C1865" s="45">
        <f t="shared" si="118"/>
        <v>0</v>
      </c>
      <c r="D1865" s="44">
        <f t="shared" si="119"/>
        <v>0</v>
      </c>
      <c r="E1865" s="217">
        <f t="shared" si="117"/>
        <v>0</v>
      </c>
      <c r="F1865" s="284"/>
      <c r="G1865" s="289"/>
      <c r="H1865" s="304"/>
      <c r="I1865" s="290"/>
      <c r="J1865" s="304"/>
      <c r="K1865" s="305"/>
      <c r="L1865" s="50"/>
      <c r="M1865" s="63"/>
    </row>
    <row r="1866" spans="1:13">
      <c r="A1866" s="44">
        <f t="shared" ca="1" si="120"/>
        <v>0</v>
      </c>
      <c r="B1866" s="44" t="b" cm="1">
        <f t="array" ref="B1866">AND(分科號=E1866,D1866&gt;=分起日,D1866&lt;=分訖日,IF(分專案="全部",TRUE,J1866=分專案))</f>
        <v>0</v>
      </c>
      <c r="C1866" s="45">
        <f t="shared" si="118"/>
        <v>0</v>
      </c>
      <c r="D1866" s="44">
        <f t="shared" si="119"/>
        <v>0</v>
      </c>
      <c r="E1866" s="217">
        <f t="shared" ref="E1866:E1929" si="121">IF(I1866&lt;&gt;"",VALUE(TRIM(LEFT(I1866,6))),0)</f>
        <v>0</v>
      </c>
      <c r="F1866" s="284"/>
      <c r="G1866" s="289"/>
      <c r="H1866" s="304"/>
      <c r="I1866" s="290"/>
      <c r="J1866" s="304"/>
      <c r="K1866" s="305"/>
      <c r="L1866" s="50"/>
      <c r="M1866" s="63"/>
    </row>
    <row r="1867" spans="1:13">
      <c r="A1867" s="44">
        <f t="shared" ca="1" si="120"/>
        <v>0</v>
      </c>
      <c r="B1867" s="44" t="b" cm="1">
        <f t="array" ref="B1867">AND(分科號=E1867,D1867&gt;=分起日,D1867&lt;=分訖日,IF(分專案="全部",TRUE,J1867=分專案))</f>
        <v>0</v>
      </c>
      <c r="C1867" s="45">
        <f t="shared" si="118"/>
        <v>0</v>
      </c>
      <c r="D1867" s="44">
        <f t="shared" si="119"/>
        <v>0</v>
      </c>
      <c r="E1867" s="217">
        <f t="shared" si="121"/>
        <v>0</v>
      </c>
      <c r="F1867" s="284"/>
      <c r="G1867" s="289"/>
      <c r="H1867" s="304"/>
      <c r="I1867" s="290"/>
      <c r="J1867" s="304"/>
      <c r="K1867" s="305"/>
      <c r="L1867" s="50"/>
      <c r="M1867" s="63"/>
    </row>
    <row r="1868" spans="1:13">
      <c r="A1868" s="44">
        <f t="shared" ca="1" si="120"/>
        <v>0</v>
      </c>
      <c r="B1868" s="44" t="b" cm="1">
        <f t="array" ref="B1868">AND(分科號=E1868,D1868&gt;=分起日,D1868&lt;=分訖日,IF(分專案="全部",TRUE,J1868=分專案))</f>
        <v>0</v>
      </c>
      <c r="C1868" s="45">
        <f t="shared" si="118"/>
        <v>0</v>
      </c>
      <c r="D1868" s="44">
        <f t="shared" si="119"/>
        <v>0</v>
      </c>
      <c r="E1868" s="217">
        <f t="shared" si="121"/>
        <v>0</v>
      </c>
      <c r="F1868" s="284"/>
      <c r="G1868" s="289"/>
      <c r="H1868" s="304"/>
      <c r="I1868" s="290"/>
      <c r="J1868" s="304"/>
      <c r="K1868" s="305"/>
      <c r="L1868" s="50"/>
      <c r="M1868" s="63"/>
    </row>
    <row r="1869" spans="1:13">
      <c r="A1869" s="44">
        <f t="shared" ca="1" si="120"/>
        <v>0</v>
      </c>
      <c r="B1869" s="44" t="b" cm="1">
        <f t="array" ref="B1869">AND(分科號=E1869,D1869&gt;=分起日,D1869&lt;=分訖日,IF(分專案="全部",TRUE,J1869=分專案))</f>
        <v>0</v>
      </c>
      <c r="C1869" s="45">
        <f t="shared" si="118"/>
        <v>0</v>
      </c>
      <c r="D1869" s="44">
        <f t="shared" si="119"/>
        <v>0</v>
      </c>
      <c r="E1869" s="217">
        <f t="shared" si="121"/>
        <v>0</v>
      </c>
      <c r="F1869" s="284"/>
      <c r="G1869" s="289"/>
      <c r="H1869" s="304"/>
      <c r="I1869" s="290"/>
      <c r="J1869" s="304"/>
      <c r="K1869" s="305"/>
      <c r="L1869" s="50"/>
      <c r="M1869" s="63"/>
    </row>
    <row r="1870" spans="1:13">
      <c r="A1870" s="44">
        <f t="shared" ca="1" si="120"/>
        <v>0</v>
      </c>
      <c r="B1870" s="44" t="b" cm="1">
        <f t="array" ref="B1870">AND(分科號=E1870,D1870&gt;=分起日,D1870&lt;=分訖日,IF(分專案="全部",TRUE,J1870=分專案))</f>
        <v>0</v>
      </c>
      <c r="C1870" s="45">
        <f t="shared" si="118"/>
        <v>0</v>
      </c>
      <c r="D1870" s="44">
        <f t="shared" si="119"/>
        <v>0</v>
      </c>
      <c r="E1870" s="217">
        <f t="shared" si="121"/>
        <v>0</v>
      </c>
      <c r="F1870" s="284"/>
      <c r="G1870" s="289"/>
      <c r="H1870" s="304"/>
      <c r="I1870" s="290"/>
      <c r="J1870" s="304"/>
      <c r="K1870" s="305"/>
      <c r="L1870" s="50"/>
      <c r="M1870" s="63"/>
    </row>
    <row r="1871" spans="1:13">
      <c r="A1871" s="44">
        <f t="shared" ca="1" si="120"/>
        <v>0</v>
      </c>
      <c r="B1871" s="44" t="b" cm="1">
        <f t="array" ref="B1871">AND(分科號=E1871,D1871&gt;=分起日,D1871&lt;=分訖日,IF(分專案="全部",TRUE,J1871=分專案))</f>
        <v>0</v>
      </c>
      <c r="C1871" s="45">
        <f t="shared" si="118"/>
        <v>0</v>
      </c>
      <c r="D1871" s="44">
        <f t="shared" si="119"/>
        <v>0</v>
      </c>
      <c r="E1871" s="217">
        <f t="shared" si="121"/>
        <v>0</v>
      </c>
      <c r="F1871" s="284"/>
      <c r="G1871" s="289"/>
      <c r="H1871" s="304"/>
      <c r="I1871" s="290"/>
      <c r="J1871" s="304"/>
      <c r="K1871" s="305"/>
      <c r="L1871" s="50"/>
      <c r="M1871" s="63"/>
    </row>
    <row r="1872" spans="1:13">
      <c r="A1872" s="44">
        <f t="shared" ca="1" si="120"/>
        <v>0</v>
      </c>
      <c r="B1872" s="44" t="b" cm="1">
        <f t="array" ref="B1872">AND(分科號=E1872,D1872&gt;=分起日,D1872&lt;=分訖日,IF(分專案="全部",TRUE,J1872=分專案))</f>
        <v>0</v>
      </c>
      <c r="C1872" s="45">
        <f t="shared" si="118"/>
        <v>0</v>
      </c>
      <c r="D1872" s="44">
        <f t="shared" si="119"/>
        <v>0</v>
      </c>
      <c r="E1872" s="217">
        <f t="shared" si="121"/>
        <v>0</v>
      </c>
      <c r="F1872" s="284"/>
      <c r="G1872" s="289"/>
      <c r="H1872" s="304"/>
      <c r="I1872" s="290"/>
      <c r="J1872" s="304"/>
      <c r="K1872" s="305"/>
      <c r="L1872" s="50"/>
      <c r="M1872" s="63"/>
    </row>
    <row r="1873" spans="1:13">
      <c r="A1873" s="44">
        <f t="shared" ca="1" si="120"/>
        <v>0</v>
      </c>
      <c r="B1873" s="44" t="b" cm="1">
        <f t="array" ref="B1873">AND(分科號=E1873,D1873&gt;=分起日,D1873&lt;=分訖日,IF(分專案="全部",TRUE,J1873=分專案))</f>
        <v>0</v>
      </c>
      <c r="C1873" s="45">
        <f t="shared" si="118"/>
        <v>0</v>
      </c>
      <c r="D1873" s="44">
        <f t="shared" si="119"/>
        <v>0</v>
      </c>
      <c r="E1873" s="217">
        <f t="shared" si="121"/>
        <v>0</v>
      </c>
      <c r="F1873" s="284"/>
      <c r="G1873" s="289"/>
      <c r="H1873" s="304"/>
      <c r="I1873" s="290"/>
      <c r="J1873" s="304"/>
      <c r="K1873" s="305"/>
      <c r="L1873" s="50"/>
      <c r="M1873" s="63"/>
    </row>
    <row r="1874" spans="1:13">
      <c r="A1874" s="44">
        <f t="shared" ca="1" si="120"/>
        <v>0</v>
      </c>
      <c r="B1874" s="44" t="b" cm="1">
        <f t="array" ref="B1874">AND(分科號=E1874,D1874&gt;=分起日,D1874&lt;=分訖日,IF(分專案="全部",TRUE,J1874=分專案))</f>
        <v>0</v>
      </c>
      <c r="C1874" s="45">
        <f t="shared" si="118"/>
        <v>0</v>
      </c>
      <c r="D1874" s="44">
        <f t="shared" si="119"/>
        <v>0</v>
      </c>
      <c r="E1874" s="217">
        <f t="shared" si="121"/>
        <v>0</v>
      </c>
      <c r="F1874" s="284"/>
      <c r="G1874" s="289"/>
      <c r="H1874" s="304"/>
      <c r="I1874" s="290"/>
      <c r="J1874" s="304"/>
      <c r="K1874" s="305"/>
      <c r="L1874" s="50"/>
      <c r="M1874" s="63"/>
    </row>
    <row r="1875" spans="1:13">
      <c r="A1875" s="44">
        <f t="shared" ca="1" si="120"/>
        <v>0</v>
      </c>
      <c r="B1875" s="44" t="b" cm="1">
        <f t="array" ref="B1875">AND(分科號=E1875,D1875&gt;=分起日,D1875&lt;=分訖日,IF(分專案="全部",TRUE,J1875=分專案))</f>
        <v>0</v>
      </c>
      <c r="C1875" s="45">
        <f t="shared" si="118"/>
        <v>0</v>
      </c>
      <c r="D1875" s="44">
        <f t="shared" si="119"/>
        <v>0</v>
      </c>
      <c r="E1875" s="217">
        <f t="shared" si="121"/>
        <v>0</v>
      </c>
      <c r="F1875" s="284"/>
      <c r="G1875" s="289"/>
      <c r="H1875" s="304"/>
      <c r="I1875" s="290"/>
      <c r="J1875" s="304"/>
      <c r="K1875" s="305"/>
      <c r="L1875" s="50"/>
      <c r="M1875" s="63"/>
    </row>
    <row r="1876" spans="1:13">
      <c r="A1876" s="44">
        <f t="shared" ca="1" si="120"/>
        <v>0</v>
      </c>
      <c r="B1876" s="44" t="b" cm="1">
        <f t="array" ref="B1876">AND(分科號=E1876,D1876&gt;=分起日,D1876&lt;=分訖日,IF(分專案="全部",TRUE,J1876=分專案))</f>
        <v>0</v>
      </c>
      <c r="C1876" s="45">
        <f t="shared" si="118"/>
        <v>0</v>
      </c>
      <c r="D1876" s="44">
        <f t="shared" si="119"/>
        <v>0</v>
      </c>
      <c r="E1876" s="217">
        <f t="shared" si="121"/>
        <v>0</v>
      </c>
      <c r="F1876" s="284"/>
      <c r="G1876" s="289"/>
      <c r="H1876" s="304"/>
      <c r="I1876" s="290"/>
      <c r="J1876" s="304"/>
      <c r="K1876" s="305"/>
      <c r="L1876" s="50"/>
      <c r="M1876" s="63"/>
    </row>
    <row r="1877" spans="1:13">
      <c r="A1877" s="44">
        <f t="shared" ca="1" si="120"/>
        <v>0</v>
      </c>
      <c r="B1877" s="44" t="b" cm="1">
        <f t="array" ref="B1877">AND(分科號=E1877,D1877&gt;=分起日,D1877&lt;=分訖日,IF(分專案="全部",TRUE,J1877=分專案))</f>
        <v>0</v>
      </c>
      <c r="C1877" s="45">
        <f t="shared" si="118"/>
        <v>0</v>
      </c>
      <c r="D1877" s="44">
        <f t="shared" si="119"/>
        <v>0</v>
      </c>
      <c r="E1877" s="217">
        <f t="shared" si="121"/>
        <v>0</v>
      </c>
      <c r="F1877" s="284"/>
      <c r="G1877" s="289"/>
      <c r="H1877" s="304"/>
      <c r="I1877" s="290"/>
      <c r="J1877" s="304"/>
      <c r="K1877" s="305"/>
      <c r="L1877" s="50"/>
      <c r="M1877" s="63"/>
    </row>
    <row r="1878" spans="1:13">
      <c r="A1878" s="44">
        <f t="shared" ca="1" si="120"/>
        <v>0</v>
      </c>
      <c r="B1878" s="44" t="b" cm="1">
        <f t="array" ref="B1878">AND(分科號=E1878,D1878&gt;=分起日,D1878&lt;=分訖日,IF(分專案="全部",TRUE,J1878=分專案))</f>
        <v>0</v>
      </c>
      <c r="C1878" s="45">
        <f t="shared" si="118"/>
        <v>0</v>
      </c>
      <c r="D1878" s="44">
        <f t="shared" si="119"/>
        <v>0</v>
      </c>
      <c r="E1878" s="217">
        <f t="shared" si="121"/>
        <v>0</v>
      </c>
      <c r="F1878" s="284"/>
      <c r="G1878" s="289"/>
      <c r="H1878" s="304"/>
      <c r="I1878" s="290"/>
      <c r="J1878" s="304"/>
      <c r="K1878" s="305"/>
      <c r="L1878" s="50"/>
      <c r="M1878" s="63"/>
    </row>
    <row r="1879" spans="1:13">
      <c r="A1879" s="44">
        <f t="shared" ca="1" si="120"/>
        <v>0</v>
      </c>
      <c r="B1879" s="44" t="b" cm="1">
        <f t="array" ref="B1879">AND(分科號=E1879,D1879&gt;=分起日,D1879&lt;=分訖日,IF(分專案="全部",TRUE,J1879=分專案))</f>
        <v>0</v>
      </c>
      <c r="C1879" s="45">
        <f t="shared" si="118"/>
        <v>0</v>
      </c>
      <c r="D1879" s="44">
        <f t="shared" si="119"/>
        <v>0</v>
      </c>
      <c r="E1879" s="217">
        <f t="shared" si="121"/>
        <v>0</v>
      </c>
      <c r="F1879" s="284"/>
      <c r="G1879" s="289"/>
      <c r="H1879" s="304"/>
      <c r="I1879" s="290"/>
      <c r="J1879" s="304"/>
      <c r="K1879" s="305"/>
      <c r="L1879" s="50"/>
      <c r="M1879" s="63"/>
    </row>
    <row r="1880" spans="1:13">
      <c r="A1880" s="44">
        <f t="shared" ca="1" si="120"/>
        <v>0</v>
      </c>
      <c r="B1880" s="44" t="b" cm="1">
        <f t="array" ref="B1880">AND(分科號=E1880,D1880&gt;=分起日,D1880&lt;=分訖日,IF(分專案="全部",TRUE,J1880=分專案))</f>
        <v>0</v>
      </c>
      <c r="C1880" s="45">
        <f t="shared" si="118"/>
        <v>0</v>
      </c>
      <c r="D1880" s="44">
        <f t="shared" si="119"/>
        <v>0</v>
      </c>
      <c r="E1880" s="217">
        <f t="shared" si="121"/>
        <v>0</v>
      </c>
      <c r="F1880" s="284"/>
      <c r="G1880" s="289"/>
      <c r="H1880" s="304"/>
      <c r="I1880" s="290"/>
      <c r="J1880" s="304"/>
      <c r="K1880" s="305"/>
      <c r="L1880" s="50"/>
      <c r="M1880" s="63"/>
    </row>
    <row r="1881" spans="1:13">
      <c r="A1881" s="44">
        <f t="shared" ca="1" si="120"/>
        <v>0</v>
      </c>
      <c r="B1881" s="44" t="b" cm="1">
        <f t="array" ref="B1881">AND(分科號=E1881,D1881&gt;=分起日,D1881&lt;=分訖日,IF(分專案="全部",TRUE,J1881=分專案))</f>
        <v>0</v>
      </c>
      <c r="C1881" s="45">
        <f t="shared" si="118"/>
        <v>0</v>
      </c>
      <c r="D1881" s="44">
        <f t="shared" si="119"/>
        <v>0</v>
      </c>
      <c r="E1881" s="217">
        <f t="shared" si="121"/>
        <v>0</v>
      </c>
      <c r="F1881" s="284"/>
      <c r="G1881" s="289"/>
      <c r="H1881" s="304"/>
      <c r="I1881" s="290"/>
      <c r="J1881" s="304"/>
      <c r="K1881" s="305"/>
      <c r="L1881" s="50"/>
      <c r="M1881" s="63"/>
    </row>
    <row r="1882" spans="1:13">
      <c r="A1882" s="44">
        <f t="shared" ca="1" si="120"/>
        <v>0</v>
      </c>
      <c r="B1882" s="44" t="b" cm="1">
        <f t="array" ref="B1882">AND(分科號=E1882,D1882&gt;=分起日,D1882&lt;=分訖日,IF(分專案="全部",TRUE,J1882=分專案))</f>
        <v>0</v>
      </c>
      <c r="C1882" s="45">
        <f t="shared" si="118"/>
        <v>0</v>
      </c>
      <c r="D1882" s="44">
        <f t="shared" si="119"/>
        <v>0</v>
      </c>
      <c r="E1882" s="217">
        <f t="shared" si="121"/>
        <v>0</v>
      </c>
      <c r="F1882" s="284"/>
      <c r="G1882" s="289"/>
      <c r="H1882" s="304"/>
      <c r="I1882" s="290"/>
      <c r="J1882" s="304"/>
      <c r="K1882" s="305"/>
      <c r="L1882" s="50"/>
      <c r="M1882" s="63"/>
    </row>
    <row r="1883" spans="1:13">
      <c r="A1883" s="44">
        <f t="shared" ca="1" si="120"/>
        <v>0</v>
      </c>
      <c r="B1883" s="44" t="b" cm="1">
        <f t="array" ref="B1883">AND(分科號=E1883,D1883&gt;=分起日,D1883&lt;=分訖日,IF(分專案="全部",TRUE,J1883=分專案))</f>
        <v>0</v>
      </c>
      <c r="C1883" s="45">
        <f t="shared" si="118"/>
        <v>0</v>
      </c>
      <c r="D1883" s="44">
        <f t="shared" si="119"/>
        <v>0</v>
      </c>
      <c r="E1883" s="217">
        <f t="shared" si="121"/>
        <v>0</v>
      </c>
      <c r="F1883" s="284"/>
      <c r="G1883" s="289"/>
      <c r="H1883" s="304"/>
      <c r="I1883" s="290"/>
      <c r="J1883" s="304"/>
      <c r="K1883" s="305"/>
      <c r="L1883" s="50"/>
      <c r="M1883" s="63"/>
    </row>
    <row r="1884" spans="1:13">
      <c r="A1884" s="44">
        <f t="shared" ca="1" si="120"/>
        <v>0</v>
      </c>
      <c r="B1884" s="44" t="b" cm="1">
        <f t="array" ref="B1884">AND(分科號=E1884,D1884&gt;=分起日,D1884&lt;=分訖日,IF(分專案="全部",TRUE,J1884=分專案))</f>
        <v>0</v>
      </c>
      <c r="C1884" s="45">
        <f t="shared" si="118"/>
        <v>0</v>
      </c>
      <c r="D1884" s="44">
        <f t="shared" si="119"/>
        <v>0</v>
      </c>
      <c r="E1884" s="217">
        <f t="shared" si="121"/>
        <v>0</v>
      </c>
      <c r="F1884" s="284"/>
      <c r="G1884" s="289"/>
      <c r="H1884" s="304"/>
      <c r="I1884" s="290"/>
      <c r="J1884" s="304"/>
      <c r="K1884" s="305"/>
      <c r="L1884" s="50"/>
      <c r="M1884" s="63"/>
    </row>
    <row r="1885" spans="1:13">
      <c r="A1885" s="44">
        <f t="shared" ca="1" si="120"/>
        <v>0</v>
      </c>
      <c r="B1885" s="44" t="b" cm="1">
        <f t="array" ref="B1885">AND(分科號=E1885,D1885&gt;=分起日,D1885&lt;=分訖日,IF(分專案="全部",TRUE,J1885=分專案))</f>
        <v>0</v>
      </c>
      <c r="C1885" s="45">
        <f t="shared" si="118"/>
        <v>0</v>
      </c>
      <c r="D1885" s="44">
        <f t="shared" si="119"/>
        <v>0</v>
      </c>
      <c r="E1885" s="217">
        <f t="shared" si="121"/>
        <v>0</v>
      </c>
      <c r="F1885" s="284"/>
      <c r="G1885" s="289"/>
      <c r="H1885" s="304"/>
      <c r="I1885" s="290"/>
      <c r="J1885" s="304"/>
      <c r="K1885" s="305"/>
      <c r="L1885" s="50"/>
      <c r="M1885" s="63"/>
    </row>
    <row r="1886" spans="1:13">
      <c r="A1886" s="44">
        <f t="shared" ca="1" si="120"/>
        <v>0</v>
      </c>
      <c r="B1886" s="44" t="b" cm="1">
        <f t="array" ref="B1886">AND(分科號=E1886,D1886&gt;=分起日,D1886&lt;=分訖日,IF(分專案="全部",TRUE,J1886=分專案))</f>
        <v>0</v>
      </c>
      <c r="C1886" s="45">
        <f t="shared" si="118"/>
        <v>0</v>
      </c>
      <c r="D1886" s="44">
        <f t="shared" si="119"/>
        <v>0</v>
      </c>
      <c r="E1886" s="217">
        <f t="shared" si="121"/>
        <v>0</v>
      </c>
      <c r="F1886" s="284"/>
      <c r="G1886" s="289"/>
      <c r="H1886" s="304"/>
      <c r="I1886" s="290"/>
      <c r="J1886" s="304"/>
      <c r="K1886" s="305"/>
      <c r="L1886" s="50"/>
      <c r="M1886" s="63"/>
    </row>
    <row r="1887" spans="1:13">
      <c r="A1887" s="44">
        <f t="shared" ca="1" si="120"/>
        <v>0</v>
      </c>
      <c r="B1887" s="44" t="b" cm="1">
        <f t="array" ref="B1887">AND(分科號=E1887,D1887&gt;=分起日,D1887&lt;=分訖日,IF(分專案="全部",TRUE,J1887=分專案))</f>
        <v>0</v>
      </c>
      <c r="C1887" s="45">
        <f t="shared" si="118"/>
        <v>0</v>
      </c>
      <c r="D1887" s="44">
        <f t="shared" si="119"/>
        <v>0</v>
      </c>
      <c r="E1887" s="217">
        <f t="shared" si="121"/>
        <v>0</v>
      </c>
      <c r="F1887" s="284"/>
      <c r="G1887" s="289"/>
      <c r="H1887" s="304"/>
      <c r="I1887" s="290"/>
      <c r="J1887" s="304"/>
      <c r="K1887" s="305"/>
      <c r="L1887" s="50"/>
      <c r="M1887" s="63"/>
    </row>
    <row r="1888" spans="1:13">
      <c r="A1888" s="44">
        <f t="shared" ca="1" si="120"/>
        <v>0</v>
      </c>
      <c r="B1888" s="44" t="b" cm="1">
        <f t="array" ref="B1888">AND(分科號=E1888,D1888&gt;=分起日,D1888&lt;=分訖日,IF(分專案="全部",TRUE,J1888=分專案))</f>
        <v>0</v>
      </c>
      <c r="C1888" s="45">
        <f t="shared" si="118"/>
        <v>0</v>
      </c>
      <c r="D1888" s="44">
        <f t="shared" si="119"/>
        <v>0</v>
      </c>
      <c r="E1888" s="217">
        <f t="shared" si="121"/>
        <v>0</v>
      </c>
      <c r="F1888" s="284"/>
      <c r="G1888" s="289"/>
      <c r="H1888" s="304"/>
      <c r="I1888" s="290"/>
      <c r="J1888" s="304"/>
      <c r="K1888" s="305"/>
      <c r="L1888" s="50"/>
      <c r="M1888" s="63"/>
    </row>
    <row r="1889" spans="1:13">
      <c r="A1889" s="44">
        <f t="shared" ca="1" si="120"/>
        <v>0</v>
      </c>
      <c r="B1889" s="44" t="b" cm="1">
        <f t="array" ref="B1889">AND(分科號=E1889,D1889&gt;=分起日,D1889&lt;=分訖日,IF(分專案="全部",TRUE,J1889=分專案))</f>
        <v>0</v>
      </c>
      <c r="C1889" s="45">
        <f t="shared" si="118"/>
        <v>0</v>
      </c>
      <c r="D1889" s="44">
        <f t="shared" si="119"/>
        <v>0</v>
      </c>
      <c r="E1889" s="217">
        <f t="shared" si="121"/>
        <v>0</v>
      </c>
      <c r="F1889" s="284"/>
      <c r="G1889" s="289"/>
      <c r="H1889" s="304"/>
      <c r="I1889" s="290"/>
      <c r="J1889" s="304"/>
      <c r="K1889" s="305"/>
      <c r="L1889" s="50"/>
      <c r="M1889" s="63"/>
    </row>
    <row r="1890" spans="1:13">
      <c r="A1890" s="44">
        <f t="shared" ca="1" si="120"/>
        <v>0</v>
      </c>
      <c r="B1890" s="44" t="b" cm="1">
        <f t="array" ref="B1890">AND(分科號=E1890,D1890&gt;=分起日,D1890&lt;=分訖日,IF(分專案="全部",TRUE,J1890=分專案))</f>
        <v>0</v>
      </c>
      <c r="C1890" s="45">
        <f t="shared" si="118"/>
        <v>0</v>
      </c>
      <c r="D1890" s="44">
        <f t="shared" si="119"/>
        <v>0</v>
      </c>
      <c r="E1890" s="217">
        <f t="shared" si="121"/>
        <v>0</v>
      </c>
      <c r="F1890" s="284"/>
      <c r="G1890" s="289"/>
      <c r="H1890" s="304"/>
      <c r="I1890" s="290"/>
      <c r="J1890" s="304"/>
      <c r="K1890" s="305"/>
      <c r="L1890" s="50"/>
      <c r="M1890" s="63"/>
    </row>
    <row r="1891" spans="1:13">
      <c r="A1891" s="44">
        <f t="shared" ca="1" si="120"/>
        <v>0</v>
      </c>
      <c r="B1891" s="44" t="b" cm="1">
        <f t="array" ref="B1891">AND(分科號=E1891,D1891&gt;=分起日,D1891&lt;=分訖日,IF(分專案="全部",TRUE,J1891=分專案))</f>
        <v>0</v>
      </c>
      <c r="C1891" s="45">
        <f t="shared" si="118"/>
        <v>0</v>
      </c>
      <c r="D1891" s="44">
        <f t="shared" si="119"/>
        <v>0</v>
      </c>
      <c r="E1891" s="217">
        <f t="shared" si="121"/>
        <v>0</v>
      </c>
      <c r="F1891" s="284"/>
      <c r="G1891" s="289"/>
      <c r="H1891" s="304"/>
      <c r="I1891" s="290"/>
      <c r="J1891" s="304"/>
      <c r="K1891" s="305"/>
      <c r="L1891" s="50"/>
      <c r="M1891" s="63"/>
    </row>
    <row r="1892" spans="1:13">
      <c r="A1892" s="44">
        <f t="shared" ca="1" si="120"/>
        <v>0</v>
      </c>
      <c r="B1892" s="44" t="b" cm="1">
        <f t="array" ref="B1892">AND(分科號=E1892,D1892&gt;=分起日,D1892&lt;=分訖日,IF(分專案="全部",TRUE,J1892=分專案))</f>
        <v>0</v>
      </c>
      <c r="C1892" s="45">
        <f t="shared" si="118"/>
        <v>0</v>
      </c>
      <c r="D1892" s="44">
        <f t="shared" si="119"/>
        <v>0</v>
      </c>
      <c r="E1892" s="217">
        <f t="shared" si="121"/>
        <v>0</v>
      </c>
      <c r="F1892" s="284"/>
      <c r="G1892" s="289"/>
      <c r="H1892" s="304"/>
      <c r="I1892" s="290"/>
      <c r="J1892" s="304"/>
      <c r="K1892" s="305"/>
      <c r="L1892" s="50"/>
      <c r="M1892" s="63"/>
    </row>
    <row r="1893" spans="1:13">
      <c r="A1893" s="44">
        <f t="shared" ca="1" si="120"/>
        <v>0</v>
      </c>
      <c r="B1893" s="44" t="b" cm="1">
        <f t="array" ref="B1893">AND(分科號=E1893,D1893&gt;=分起日,D1893&lt;=分訖日,IF(分專案="全部",TRUE,J1893=分專案))</f>
        <v>0</v>
      </c>
      <c r="C1893" s="45">
        <f t="shared" si="118"/>
        <v>0</v>
      </c>
      <c r="D1893" s="44">
        <f t="shared" si="119"/>
        <v>0</v>
      </c>
      <c r="E1893" s="217">
        <f t="shared" si="121"/>
        <v>0</v>
      </c>
      <c r="F1893" s="284"/>
      <c r="G1893" s="289"/>
      <c r="H1893" s="304"/>
      <c r="I1893" s="290"/>
      <c r="J1893" s="304"/>
      <c r="K1893" s="305"/>
      <c r="L1893" s="50"/>
      <c r="M1893" s="63"/>
    </row>
    <row r="1894" spans="1:13">
      <c r="A1894" s="44">
        <f t="shared" ca="1" si="120"/>
        <v>0</v>
      </c>
      <c r="B1894" s="44" t="b" cm="1">
        <f t="array" ref="B1894">AND(分科號=E1894,D1894&gt;=分起日,D1894&lt;=分訖日,IF(分專案="全部",TRUE,J1894=分專案))</f>
        <v>0</v>
      </c>
      <c r="C1894" s="45">
        <f t="shared" si="118"/>
        <v>0</v>
      </c>
      <c r="D1894" s="44">
        <f t="shared" si="119"/>
        <v>0</v>
      </c>
      <c r="E1894" s="217">
        <f t="shared" si="121"/>
        <v>0</v>
      </c>
      <c r="F1894" s="284"/>
      <c r="G1894" s="289"/>
      <c r="H1894" s="304"/>
      <c r="I1894" s="290"/>
      <c r="J1894" s="304"/>
      <c r="K1894" s="305"/>
      <c r="L1894" s="50"/>
      <c r="M1894" s="63"/>
    </row>
    <row r="1895" spans="1:13">
      <c r="A1895" s="44">
        <f t="shared" ca="1" si="120"/>
        <v>0</v>
      </c>
      <c r="B1895" s="44" t="b" cm="1">
        <f t="array" ref="B1895">AND(分科號=E1895,D1895&gt;=分起日,D1895&lt;=分訖日,IF(分專案="全部",TRUE,J1895=分專案))</f>
        <v>0</v>
      </c>
      <c r="C1895" s="45">
        <f t="shared" si="118"/>
        <v>0</v>
      </c>
      <c r="D1895" s="44">
        <f t="shared" si="119"/>
        <v>0</v>
      </c>
      <c r="E1895" s="217">
        <f t="shared" si="121"/>
        <v>0</v>
      </c>
      <c r="F1895" s="284"/>
      <c r="G1895" s="289"/>
      <c r="H1895" s="304"/>
      <c r="I1895" s="290"/>
      <c r="J1895" s="304"/>
      <c r="K1895" s="305"/>
      <c r="L1895" s="50"/>
      <c r="M1895" s="63"/>
    </row>
    <row r="1896" spans="1:13">
      <c r="A1896" s="44">
        <f t="shared" ca="1" si="120"/>
        <v>0</v>
      </c>
      <c r="B1896" s="44" t="b" cm="1">
        <f t="array" ref="B1896">AND(分科號=E1896,D1896&gt;=分起日,D1896&lt;=分訖日,IF(分專案="全部",TRUE,J1896=分專案))</f>
        <v>0</v>
      </c>
      <c r="C1896" s="45">
        <f t="shared" si="118"/>
        <v>0</v>
      </c>
      <c r="D1896" s="44">
        <f t="shared" si="119"/>
        <v>0</v>
      </c>
      <c r="E1896" s="217">
        <f t="shared" si="121"/>
        <v>0</v>
      </c>
      <c r="F1896" s="284"/>
      <c r="G1896" s="289"/>
      <c r="H1896" s="304"/>
      <c r="I1896" s="290"/>
      <c r="J1896" s="304"/>
      <c r="K1896" s="305"/>
      <c r="L1896" s="50"/>
      <c r="M1896" s="63"/>
    </row>
    <row r="1897" spans="1:13">
      <c r="A1897" s="44">
        <f t="shared" ca="1" si="120"/>
        <v>0</v>
      </c>
      <c r="B1897" s="44" t="b" cm="1">
        <f t="array" ref="B1897">AND(分科號=E1897,D1897&gt;=分起日,D1897&lt;=分訖日,IF(分專案="全部",TRUE,J1897=分專案))</f>
        <v>0</v>
      </c>
      <c r="C1897" s="45">
        <f t="shared" si="118"/>
        <v>0</v>
      </c>
      <c r="D1897" s="44">
        <f t="shared" si="119"/>
        <v>0</v>
      </c>
      <c r="E1897" s="217">
        <f t="shared" si="121"/>
        <v>0</v>
      </c>
      <c r="F1897" s="284"/>
      <c r="G1897" s="289"/>
      <c r="H1897" s="304"/>
      <c r="I1897" s="290"/>
      <c r="J1897" s="304"/>
      <c r="K1897" s="305"/>
      <c r="L1897" s="50"/>
      <c r="M1897" s="63"/>
    </row>
    <row r="1898" spans="1:13">
      <c r="A1898" s="44">
        <f t="shared" ca="1" si="120"/>
        <v>0</v>
      </c>
      <c r="B1898" s="44" t="b" cm="1">
        <f t="array" ref="B1898">AND(分科號=E1898,D1898&gt;=分起日,D1898&lt;=分訖日,IF(分專案="全部",TRUE,J1898=分專案))</f>
        <v>0</v>
      </c>
      <c r="C1898" s="45">
        <f t="shared" si="118"/>
        <v>0</v>
      </c>
      <c r="D1898" s="44">
        <f t="shared" si="119"/>
        <v>0</v>
      </c>
      <c r="E1898" s="217">
        <f t="shared" si="121"/>
        <v>0</v>
      </c>
      <c r="F1898" s="284"/>
      <c r="G1898" s="289"/>
      <c r="H1898" s="304"/>
      <c r="I1898" s="290"/>
      <c r="J1898" s="304"/>
      <c r="K1898" s="305"/>
      <c r="L1898" s="50"/>
      <c r="M1898" s="63"/>
    </row>
    <row r="1899" spans="1:13">
      <c r="A1899" s="44">
        <f t="shared" ca="1" si="120"/>
        <v>0</v>
      </c>
      <c r="B1899" s="44" t="b" cm="1">
        <f t="array" ref="B1899">AND(分科號=E1899,D1899&gt;=分起日,D1899&lt;=分訖日,IF(分專案="全部",TRUE,J1899=分專案))</f>
        <v>0</v>
      </c>
      <c r="C1899" s="45">
        <f t="shared" si="118"/>
        <v>0</v>
      </c>
      <c r="D1899" s="44">
        <f t="shared" si="119"/>
        <v>0</v>
      </c>
      <c r="E1899" s="217">
        <f t="shared" si="121"/>
        <v>0</v>
      </c>
      <c r="F1899" s="284"/>
      <c r="G1899" s="289"/>
      <c r="H1899" s="304"/>
      <c r="I1899" s="290"/>
      <c r="J1899" s="304"/>
      <c r="K1899" s="305"/>
      <c r="L1899" s="50"/>
      <c r="M1899" s="63"/>
    </row>
    <row r="1900" spans="1:13">
      <c r="A1900" s="44">
        <f t="shared" ca="1" si="120"/>
        <v>0</v>
      </c>
      <c r="B1900" s="44" t="b" cm="1">
        <f t="array" ref="B1900">AND(分科號=E1900,D1900&gt;=分起日,D1900&lt;=分訖日,IF(分專案="全部",TRUE,J1900=分專案))</f>
        <v>0</v>
      </c>
      <c r="C1900" s="45">
        <f t="shared" si="118"/>
        <v>0</v>
      </c>
      <c r="D1900" s="44">
        <f t="shared" si="119"/>
        <v>0</v>
      </c>
      <c r="E1900" s="217">
        <f t="shared" si="121"/>
        <v>0</v>
      </c>
      <c r="F1900" s="284"/>
      <c r="G1900" s="289"/>
      <c r="H1900" s="304"/>
      <c r="I1900" s="290"/>
      <c r="J1900" s="304"/>
      <c r="K1900" s="305"/>
      <c r="L1900" s="50"/>
      <c r="M1900" s="63"/>
    </row>
    <row r="1901" spans="1:13">
      <c r="A1901" s="44">
        <f t="shared" ca="1" si="120"/>
        <v>0</v>
      </c>
      <c r="B1901" s="44" t="b" cm="1">
        <f t="array" ref="B1901">AND(分科號=E1901,D1901&gt;=分起日,D1901&lt;=分訖日,IF(分專案="全部",TRUE,J1901=分專案))</f>
        <v>0</v>
      </c>
      <c r="C1901" s="45">
        <f t="shared" si="118"/>
        <v>0</v>
      </c>
      <c r="D1901" s="44">
        <f t="shared" si="119"/>
        <v>0</v>
      </c>
      <c r="E1901" s="217">
        <f t="shared" si="121"/>
        <v>0</v>
      </c>
      <c r="F1901" s="284"/>
      <c r="G1901" s="289"/>
      <c r="H1901" s="304"/>
      <c r="I1901" s="290"/>
      <c r="J1901" s="304"/>
      <c r="K1901" s="305"/>
      <c r="L1901" s="50"/>
      <c r="M1901" s="63"/>
    </row>
    <row r="1902" spans="1:13">
      <c r="A1902" s="44">
        <f t="shared" ca="1" si="120"/>
        <v>0</v>
      </c>
      <c r="B1902" s="44" t="b" cm="1">
        <f t="array" ref="B1902">AND(分科號=E1902,D1902&gt;=分起日,D1902&lt;=分訖日,IF(分專案="全部",TRUE,J1902=分專案))</f>
        <v>0</v>
      </c>
      <c r="C1902" s="45">
        <f t="shared" si="118"/>
        <v>0</v>
      </c>
      <c r="D1902" s="44">
        <f t="shared" si="119"/>
        <v>0</v>
      </c>
      <c r="E1902" s="217">
        <f t="shared" si="121"/>
        <v>0</v>
      </c>
      <c r="F1902" s="284"/>
      <c r="G1902" s="289"/>
      <c r="H1902" s="304"/>
      <c r="I1902" s="290"/>
      <c r="J1902" s="304"/>
      <c r="K1902" s="305"/>
      <c r="L1902" s="50"/>
      <c r="M1902" s="63"/>
    </row>
    <row r="1903" spans="1:13">
      <c r="A1903" s="44">
        <f t="shared" ca="1" si="120"/>
        <v>0</v>
      </c>
      <c r="B1903" s="44" t="b" cm="1">
        <f t="array" ref="B1903">AND(分科號=E1903,D1903&gt;=分起日,D1903&lt;=分訖日,IF(分專案="全部",TRUE,J1903=分專案))</f>
        <v>0</v>
      </c>
      <c r="C1903" s="45">
        <f t="shared" si="118"/>
        <v>0</v>
      </c>
      <c r="D1903" s="44">
        <f t="shared" si="119"/>
        <v>0</v>
      </c>
      <c r="E1903" s="217">
        <f t="shared" si="121"/>
        <v>0</v>
      </c>
      <c r="F1903" s="284"/>
      <c r="G1903" s="289"/>
      <c r="H1903" s="304"/>
      <c r="I1903" s="290"/>
      <c r="J1903" s="304"/>
      <c r="K1903" s="305"/>
      <c r="L1903" s="50"/>
      <c r="M1903" s="63"/>
    </row>
    <row r="1904" spans="1:13">
      <c r="A1904" s="44">
        <f t="shared" ca="1" si="120"/>
        <v>0</v>
      </c>
      <c r="B1904" s="44" t="b" cm="1">
        <f t="array" ref="B1904">AND(分科號=E1904,D1904&gt;=分起日,D1904&lt;=分訖日,IF(分專案="全部",TRUE,J1904=分專案))</f>
        <v>0</v>
      </c>
      <c r="C1904" s="45">
        <f t="shared" si="118"/>
        <v>0</v>
      </c>
      <c r="D1904" s="44">
        <f t="shared" si="119"/>
        <v>0</v>
      </c>
      <c r="E1904" s="217">
        <f t="shared" si="121"/>
        <v>0</v>
      </c>
      <c r="F1904" s="284"/>
      <c r="G1904" s="289"/>
      <c r="H1904" s="304"/>
      <c r="I1904" s="290"/>
      <c r="J1904" s="304"/>
      <c r="K1904" s="305"/>
      <c r="L1904" s="50"/>
      <c r="M1904" s="63"/>
    </row>
    <row r="1905" spans="1:13">
      <c r="A1905" s="44">
        <f t="shared" ca="1" si="120"/>
        <v>0</v>
      </c>
      <c r="B1905" s="44" t="b" cm="1">
        <f t="array" ref="B1905">AND(分科號=E1905,D1905&gt;=分起日,D1905&lt;=分訖日,IF(分專案="全部",TRUE,J1905=分專案))</f>
        <v>0</v>
      </c>
      <c r="C1905" s="45">
        <f t="shared" si="118"/>
        <v>0</v>
      </c>
      <c r="D1905" s="44">
        <f t="shared" si="119"/>
        <v>0</v>
      </c>
      <c r="E1905" s="217">
        <f t="shared" si="121"/>
        <v>0</v>
      </c>
      <c r="F1905" s="284"/>
      <c r="G1905" s="289"/>
      <c r="H1905" s="304"/>
      <c r="I1905" s="290"/>
      <c r="J1905" s="304"/>
      <c r="K1905" s="305"/>
      <c r="L1905" s="50"/>
      <c r="M1905" s="63"/>
    </row>
    <row r="1906" spans="1:13">
      <c r="A1906" s="44">
        <f t="shared" ca="1" si="120"/>
        <v>0</v>
      </c>
      <c r="B1906" s="44" t="b" cm="1">
        <f t="array" ref="B1906">AND(分科號=E1906,D1906&gt;=分起日,D1906&lt;=分訖日,IF(分專案="全部",TRUE,J1906=分專案))</f>
        <v>0</v>
      </c>
      <c r="C1906" s="45">
        <f t="shared" si="118"/>
        <v>0</v>
      </c>
      <c r="D1906" s="44">
        <f t="shared" si="119"/>
        <v>0</v>
      </c>
      <c r="E1906" s="217">
        <f t="shared" si="121"/>
        <v>0</v>
      </c>
      <c r="F1906" s="284"/>
      <c r="G1906" s="289"/>
      <c r="H1906" s="304"/>
      <c r="I1906" s="290"/>
      <c r="J1906" s="304"/>
      <c r="K1906" s="305"/>
      <c r="L1906" s="50"/>
      <c r="M1906" s="63"/>
    </row>
    <row r="1907" spans="1:13">
      <c r="A1907" s="44">
        <f t="shared" ca="1" si="120"/>
        <v>0</v>
      </c>
      <c r="B1907" s="44" t="b" cm="1">
        <f t="array" ref="B1907">AND(分科號=E1907,D1907&gt;=分起日,D1907&lt;=分訖日,IF(分專案="全部",TRUE,J1907=分專案))</f>
        <v>0</v>
      </c>
      <c r="C1907" s="45">
        <f t="shared" si="118"/>
        <v>0</v>
      </c>
      <c r="D1907" s="44">
        <f t="shared" si="119"/>
        <v>0</v>
      </c>
      <c r="E1907" s="217">
        <f t="shared" si="121"/>
        <v>0</v>
      </c>
      <c r="F1907" s="284"/>
      <c r="G1907" s="289"/>
      <c r="H1907" s="304"/>
      <c r="I1907" s="290"/>
      <c r="J1907" s="304"/>
      <c r="K1907" s="305"/>
      <c r="L1907" s="50"/>
      <c r="M1907" s="63"/>
    </row>
    <row r="1908" spans="1:13">
      <c r="A1908" s="44">
        <f t="shared" ca="1" si="120"/>
        <v>0</v>
      </c>
      <c r="B1908" s="44" t="b" cm="1">
        <f t="array" ref="B1908">AND(分科號=E1908,D1908&gt;=分起日,D1908&lt;=分訖日,IF(分專案="全部",TRUE,J1908=分專案))</f>
        <v>0</v>
      </c>
      <c r="C1908" s="45">
        <f t="shared" si="118"/>
        <v>0</v>
      </c>
      <c r="D1908" s="44">
        <f t="shared" si="119"/>
        <v>0</v>
      </c>
      <c r="E1908" s="217">
        <f t="shared" si="121"/>
        <v>0</v>
      </c>
      <c r="F1908" s="284"/>
      <c r="G1908" s="289"/>
      <c r="H1908" s="304"/>
      <c r="I1908" s="290"/>
      <c r="J1908" s="304"/>
      <c r="K1908" s="305"/>
      <c r="L1908" s="50"/>
      <c r="M1908" s="63"/>
    </row>
    <row r="1909" spans="1:13">
      <c r="A1909" s="44">
        <f t="shared" ca="1" si="120"/>
        <v>0</v>
      </c>
      <c r="B1909" s="44" t="b" cm="1">
        <f t="array" ref="B1909">AND(分科號=E1909,D1909&gt;=分起日,D1909&lt;=分訖日,IF(分專案="全部",TRUE,J1909=分專案))</f>
        <v>0</v>
      </c>
      <c r="C1909" s="45">
        <f t="shared" si="118"/>
        <v>0</v>
      </c>
      <c r="D1909" s="44">
        <f t="shared" si="119"/>
        <v>0</v>
      </c>
      <c r="E1909" s="217">
        <f t="shared" si="121"/>
        <v>0</v>
      </c>
      <c r="F1909" s="284"/>
      <c r="G1909" s="289"/>
      <c r="H1909" s="304"/>
      <c r="I1909" s="290"/>
      <c r="J1909" s="304"/>
      <c r="K1909" s="305"/>
      <c r="L1909" s="50"/>
      <c r="M1909" s="63"/>
    </row>
    <row r="1910" spans="1:13">
      <c r="A1910" s="44">
        <f t="shared" ca="1" si="120"/>
        <v>0</v>
      </c>
      <c r="B1910" s="44" t="b" cm="1">
        <f t="array" ref="B1910">AND(分科號=E1910,D1910&gt;=分起日,D1910&lt;=分訖日,IF(分專案="全部",TRUE,J1910=分專案))</f>
        <v>0</v>
      </c>
      <c r="C1910" s="45">
        <f t="shared" si="118"/>
        <v>0</v>
      </c>
      <c r="D1910" s="44">
        <f t="shared" si="119"/>
        <v>0</v>
      </c>
      <c r="E1910" s="217">
        <f t="shared" si="121"/>
        <v>0</v>
      </c>
      <c r="F1910" s="284"/>
      <c r="G1910" s="289"/>
      <c r="H1910" s="304"/>
      <c r="I1910" s="290"/>
      <c r="J1910" s="304"/>
      <c r="K1910" s="305"/>
      <c r="L1910" s="50"/>
      <c r="M1910" s="63"/>
    </row>
    <row r="1911" spans="1:13">
      <c r="A1911" s="44">
        <f t="shared" ca="1" si="120"/>
        <v>0</v>
      </c>
      <c r="B1911" s="44" t="b" cm="1">
        <f t="array" ref="B1911">AND(分科號=E1911,D1911&gt;=分起日,D1911&lt;=分訖日,IF(分專案="全部",TRUE,J1911=分專案))</f>
        <v>0</v>
      </c>
      <c r="C1911" s="45">
        <f t="shared" si="118"/>
        <v>0</v>
      </c>
      <c r="D1911" s="44">
        <f t="shared" si="119"/>
        <v>0</v>
      </c>
      <c r="E1911" s="217">
        <f t="shared" si="121"/>
        <v>0</v>
      </c>
      <c r="F1911" s="284"/>
      <c r="G1911" s="289"/>
      <c r="H1911" s="304"/>
      <c r="I1911" s="290"/>
      <c r="J1911" s="304"/>
      <c r="K1911" s="305"/>
      <c r="L1911" s="50"/>
      <c r="M1911" s="63"/>
    </row>
    <row r="1912" spans="1:13">
      <c r="A1912" s="44">
        <f t="shared" ca="1" si="120"/>
        <v>0</v>
      </c>
      <c r="B1912" s="44" t="b" cm="1">
        <f t="array" ref="B1912">AND(分科號=E1912,D1912&gt;=分起日,D1912&lt;=分訖日,IF(分專案="全部",TRUE,J1912=分專案))</f>
        <v>0</v>
      </c>
      <c r="C1912" s="45">
        <f t="shared" si="118"/>
        <v>0</v>
      </c>
      <c r="D1912" s="44">
        <f t="shared" si="119"/>
        <v>0</v>
      </c>
      <c r="E1912" s="217">
        <f t="shared" si="121"/>
        <v>0</v>
      </c>
      <c r="F1912" s="284"/>
      <c r="G1912" s="289"/>
      <c r="H1912" s="304"/>
      <c r="I1912" s="290"/>
      <c r="J1912" s="304"/>
      <c r="K1912" s="305"/>
      <c r="L1912" s="50"/>
      <c r="M1912" s="63"/>
    </row>
    <row r="1913" spans="1:13">
      <c r="A1913" s="44">
        <f t="shared" ca="1" si="120"/>
        <v>0</v>
      </c>
      <c r="B1913" s="44" t="b" cm="1">
        <f t="array" ref="B1913">AND(分科號=E1913,D1913&gt;=分起日,D1913&lt;=分訖日,IF(分專案="全部",TRUE,J1913=分專案))</f>
        <v>0</v>
      </c>
      <c r="C1913" s="45">
        <f t="shared" si="118"/>
        <v>0</v>
      </c>
      <c r="D1913" s="44">
        <f t="shared" si="119"/>
        <v>0</v>
      </c>
      <c r="E1913" s="217">
        <f t="shared" si="121"/>
        <v>0</v>
      </c>
      <c r="F1913" s="284"/>
      <c r="G1913" s="289"/>
      <c r="H1913" s="304"/>
      <c r="I1913" s="290"/>
      <c r="J1913" s="304"/>
      <c r="K1913" s="305"/>
      <c r="L1913" s="50"/>
      <c r="M1913" s="63"/>
    </row>
    <row r="1914" spans="1:13">
      <c r="A1914" s="44">
        <f t="shared" ca="1" si="120"/>
        <v>0</v>
      </c>
      <c r="B1914" s="44" t="b" cm="1">
        <f t="array" ref="B1914">AND(分科號=E1914,D1914&gt;=分起日,D1914&lt;=分訖日,IF(分專案="全部",TRUE,J1914=分專案))</f>
        <v>0</v>
      </c>
      <c r="C1914" s="45">
        <f t="shared" si="118"/>
        <v>0</v>
      </c>
      <c r="D1914" s="44">
        <f t="shared" si="119"/>
        <v>0</v>
      </c>
      <c r="E1914" s="217">
        <f t="shared" si="121"/>
        <v>0</v>
      </c>
      <c r="F1914" s="284"/>
      <c r="G1914" s="289"/>
      <c r="H1914" s="304"/>
      <c r="I1914" s="290"/>
      <c r="J1914" s="304"/>
      <c r="K1914" s="305"/>
      <c r="L1914" s="50"/>
      <c r="M1914" s="63"/>
    </row>
    <row r="1915" spans="1:13">
      <c r="A1915" s="44">
        <f t="shared" ca="1" si="120"/>
        <v>0</v>
      </c>
      <c r="B1915" s="44" t="b" cm="1">
        <f t="array" ref="B1915">AND(分科號=E1915,D1915&gt;=分起日,D1915&lt;=分訖日,IF(分專案="全部",TRUE,J1915=分專案))</f>
        <v>0</v>
      </c>
      <c r="C1915" s="45">
        <f t="shared" si="118"/>
        <v>0</v>
      </c>
      <c r="D1915" s="44">
        <f t="shared" si="119"/>
        <v>0</v>
      </c>
      <c r="E1915" s="217">
        <f t="shared" si="121"/>
        <v>0</v>
      </c>
      <c r="F1915" s="284"/>
      <c r="G1915" s="289"/>
      <c r="H1915" s="304"/>
      <c r="I1915" s="290"/>
      <c r="J1915" s="304"/>
      <c r="K1915" s="305"/>
      <c r="L1915" s="50"/>
      <c r="M1915" s="63"/>
    </row>
    <row r="1916" spans="1:13">
      <c r="A1916" s="44">
        <f t="shared" ca="1" si="120"/>
        <v>0</v>
      </c>
      <c r="B1916" s="44" t="b" cm="1">
        <f t="array" ref="B1916">AND(分科號=E1916,D1916&gt;=分起日,D1916&lt;=分訖日,IF(分專案="全部",TRUE,J1916=分專案))</f>
        <v>0</v>
      </c>
      <c r="C1916" s="45">
        <f t="shared" si="118"/>
        <v>0</v>
      </c>
      <c r="D1916" s="44">
        <f t="shared" si="119"/>
        <v>0</v>
      </c>
      <c r="E1916" s="217">
        <f t="shared" si="121"/>
        <v>0</v>
      </c>
      <c r="F1916" s="284"/>
      <c r="G1916" s="289"/>
      <c r="H1916" s="304"/>
      <c r="I1916" s="290"/>
      <c r="J1916" s="304"/>
      <c r="K1916" s="305"/>
      <c r="L1916" s="50"/>
      <c r="M1916" s="63"/>
    </row>
    <row r="1917" spans="1:13">
      <c r="A1917" s="44">
        <f t="shared" ca="1" si="120"/>
        <v>0</v>
      </c>
      <c r="B1917" s="44" t="b" cm="1">
        <f t="array" ref="B1917">AND(分科號=E1917,D1917&gt;=分起日,D1917&lt;=分訖日,IF(分專案="全部",TRUE,J1917=分專案))</f>
        <v>0</v>
      </c>
      <c r="C1917" s="45">
        <f t="shared" si="118"/>
        <v>0</v>
      </c>
      <c r="D1917" s="44">
        <f t="shared" si="119"/>
        <v>0</v>
      </c>
      <c r="E1917" s="217">
        <f t="shared" si="121"/>
        <v>0</v>
      </c>
      <c r="F1917" s="284"/>
      <c r="G1917" s="289"/>
      <c r="H1917" s="304"/>
      <c r="I1917" s="290"/>
      <c r="J1917" s="304"/>
      <c r="K1917" s="305"/>
      <c r="L1917" s="50"/>
      <c r="M1917" s="63"/>
    </row>
    <row r="1918" spans="1:13">
      <c r="A1918" s="44">
        <f t="shared" ca="1" si="120"/>
        <v>0</v>
      </c>
      <c r="B1918" s="44" t="b" cm="1">
        <f t="array" ref="B1918">AND(分科號=E1918,D1918&gt;=分起日,D1918&lt;=分訖日,IF(分專案="全部",TRUE,J1918=分專案))</f>
        <v>0</v>
      </c>
      <c r="C1918" s="45">
        <f t="shared" si="118"/>
        <v>0</v>
      </c>
      <c r="D1918" s="44">
        <f t="shared" si="119"/>
        <v>0</v>
      </c>
      <c r="E1918" s="217">
        <f t="shared" si="121"/>
        <v>0</v>
      </c>
      <c r="F1918" s="284"/>
      <c r="G1918" s="289"/>
      <c r="H1918" s="304"/>
      <c r="I1918" s="290"/>
      <c r="J1918" s="304"/>
      <c r="K1918" s="305"/>
      <c r="L1918" s="50"/>
      <c r="M1918" s="63"/>
    </row>
    <row r="1919" spans="1:13">
      <c r="A1919" s="44">
        <f t="shared" ca="1" si="120"/>
        <v>0</v>
      </c>
      <c r="B1919" s="44" t="b" cm="1">
        <f t="array" ref="B1919">AND(分科號=E1919,D1919&gt;=分起日,D1919&lt;=分訖日,IF(分專案="全部",TRUE,J1919=分專案))</f>
        <v>0</v>
      </c>
      <c r="C1919" s="45">
        <f t="shared" si="118"/>
        <v>0</v>
      </c>
      <c r="D1919" s="44">
        <f t="shared" si="119"/>
        <v>0</v>
      </c>
      <c r="E1919" s="217">
        <f t="shared" si="121"/>
        <v>0</v>
      </c>
      <c r="F1919" s="284"/>
      <c r="G1919" s="289"/>
      <c r="H1919" s="304"/>
      <c r="I1919" s="290"/>
      <c r="J1919" s="304"/>
      <c r="K1919" s="305"/>
      <c r="L1919" s="50"/>
      <c r="M1919" s="63"/>
    </row>
    <row r="1920" spans="1:13">
      <c r="A1920" s="44">
        <f t="shared" ca="1" si="120"/>
        <v>0</v>
      </c>
      <c r="B1920" s="44" t="b" cm="1">
        <f t="array" ref="B1920">AND(分科號=E1920,D1920&gt;=分起日,D1920&lt;=分訖日,IF(分專案="全部",TRUE,J1920=分專案))</f>
        <v>0</v>
      </c>
      <c r="C1920" s="45">
        <f t="shared" si="118"/>
        <v>0</v>
      </c>
      <c r="D1920" s="44">
        <f t="shared" si="119"/>
        <v>0</v>
      </c>
      <c r="E1920" s="217">
        <f t="shared" si="121"/>
        <v>0</v>
      </c>
      <c r="F1920" s="284"/>
      <c r="G1920" s="289"/>
      <c r="H1920" s="304"/>
      <c r="I1920" s="290"/>
      <c r="J1920" s="304"/>
      <c r="K1920" s="305"/>
      <c r="L1920" s="50"/>
      <c r="M1920" s="63"/>
    </row>
    <row r="1921" spans="1:13">
      <c r="A1921" s="44">
        <f t="shared" ca="1" si="120"/>
        <v>0</v>
      </c>
      <c r="B1921" s="44" t="b" cm="1">
        <f t="array" ref="B1921">AND(分科號=E1921,D1921&gt;=分起日,D1921&lt;=分訖日,IF(分專案="全部",TRUE,J1921=分專案))</f>
        <v>0</v>
      </c>
      <c r="C1921" s="45">
        <f t="shared" si="118"/>
        <v>0</v>
      </c>
      <c r="D1921" s="44">
        <f t="shared" si="119"/>
        <v>0</v>
      </c>
      <c r="E1921" s="217">
        <f t="shared" si="121"/>
        <v>0</v>
      </c>
      <c r="F1921" s="284"/>
      <c r="G1921" s="289"/>
      <c r="H1921" s="304"/>
      <c r="I1921" s="290"/>
      <c r="J1921" s="304"/>
      <c r="K1921" s="305"/>
      <c r="L1921" s="50"/>
      <c r="M1921" s="63"/>
    </row>
    <row r="1922" spans="1:13">
      <c r="A1922" s="44">
        <f t="shared" ca="1" si="120"/>
        <v>0</v>
      </c>
      <c r="B1922" s="44" t="b" cm="1">
        <f t="array" ref="B1922">AND(分科號=E1922,D1922&gt;=分起日,D1922&lt;=分訖日,IF(分專案="全部",TRUE,J1922=分專案))</f>
        <v>0</v>
      </c>
      <c r="C1922" s="45">
        <f t="shared" si="118"/>
        <v>0</v>
      </c>
      <c r="D1922" s="44">
        <f t="shared" si="119"/>
        <v>0</v>
      </c>
      <c r="E1922" s="217">
        <f t="shared" si="121"/>
        <v>0</v>
      </c>
      <c r="F1922" s="284"/>
      <c r="G1922" s="289"/>
      <c r="H1922" s="304"/>
      <c r="I1922" s="290"/>
      <c r="J1922" s="304"/>
      <c r="K1922" s="305"/>
      <c r="L1922" s="50"/>
      <c r="M1922" s="63"/>
    </row>
    <row r="1923" spans="1:13">
      <c r="A1923" s="44">
        <f t="shared" ca="1" si="120"/>
        <v>0</v>
      </c>
      <c r="B1923" s="44" t="b" cm="1">
        <f t="array" ref="B1923">AND(分科號=E1923,D1923&gt;=分起日,D1923&lt;=分訖日,IF(分專案="全部",TRUE,J1923=分專案))</f>
        <v>0</v>
      </c>
      <c r="C1923" s="45">
        <f t="shared" si="118"/>
        <v>0</v>
      </c>
      <c r="D1923" s="44">
        <f t="shared" si="119"/>
        <v>0</v>
      </c>
      <c r="E1923" s="217">
        <f t="shared" si="121"/>
        <v>0</v>
      </c>
      <c r="F1923" s="284"/>
      <c r="G1923" s="289"/>
      <c r="H1923" s="304"/>
      <c r="I1923" s="290"/>
      <c r="J1923" s="304"/>
      <c r="K1923" s="305"/>
      <c r="L1923" s="50"/>
      <c r="M1923" s="63"/>
    </row>
    <row r="1924" spans="1:13">
      <c r="A1924" s="44">
        <f t="shared" ca="1" si="120"/>
        <v>0</v>
      </c>
      <c r="B1924" s="44" t="b" cm="1">
        <f t="array" ref="B1924">AND(分科號=E1924,D1924&gt;=分起日,D1924&lt;=分訖日,IF(分專案="全部",TRUE,J1924=分專案))</f>
        <v>0</v>
      </c>
      <c r="C1924" s="45">
        <f t="shared" si="118"/>
        <v>0</v>
      </c>
      <c r="D1924" s="44">
        <f t="shared" si="119"/>
        <v>0</v>
      </c>
      <c r="E1924" s="217">
        <f t="shared" si="121"/>
        <v>0</v>
      </c>
      <c r="F1924" s="284"/>
      <c r="G1924" s="289"/>
      <c r="H1924" s="304"/>
      <c r="I1924" s="290"/>
      <c r="J1924" s="304"/>
      <c r="K1924" s="305"/>
      <c r="L1924" s="50"/>
      <c r="M1924" s="63"/>
    </row>
    <row r="1925" spans="1:13">
      <c r="A1925" s="44">
        <f t="shared" ca="1" si="120"/>
        <v>0</v>
      </c>
      <c r="B1925" s="44" t="b" cm="1">
        <f t="array" ref="B1925">AND(分科號=E1925,D1925&gt;=分起日,D1925&lt;=分訖日,IF(分專案="全部",TRUE,J1925=分專案))</f>
        <v>0</v>
      </c>
      <c r="C1925" s="45">
        <f t="shared" si="118"/>
        <v>0</v>
      </c>
      <c r="D1925" s="44">
        <f t="shared" si="119"/>
        <v>0</v>
      </c>
      <c r="E1925" s="217">
        <f t="shared" si="121"/>
        <v>0</v>
      </c>
      <c r="F1925" s="284"/>
      <c r="G1925" s="289"/>
      <c r="H1925" s="304"/>
      <c r="I1925" s="290"/>
      <c r="J1925" s="304"/>
      <c r="K1925" s="305"/>
      <c r="L1925" s="50"/>
      <c r="M1925" s="63"/>
    </row>
    <row r="1926" spans="1:13">
      <c r="A1926" s="44">
        <f t="shared" ca="1" si="120"/>
        <v>0</v>
      </c>
      <c r="B1926" s="44" t="b" cm="1">
        <f t="array" ref="B1926">AND(分科號=E1926,D1926&gt;=分起日,D1926&lt;=分訖日,IF(分專案="全部",TRUE,J1926=分專案))</f>
        <v>0</v>
      </c>
      <c r="C1926" s="45">
        <f t="shared" si="118"/>
        <v>0</v>
      </c>
      <c r="D1926" s="44">
        <f t="shared" si="119"/>
        <v>0</v>
      </c>
      <c r="E1926" s="217">
        <f t="shared" si="121"/>
        <v>0</v>
      </c>
      <c r="F1926" s="284"/>
      <c r="G1926" s="289"/>
      <c r="H1926" s="304"/>
      <c r="I1926" s="290"/>
      <c r="J1926" s="304"/>
      <c r="K1926" s="305"/>
      <c r="L1926" s="50"/>
      <c r="M1926" s="63"/>
    </row>
    <row r="1927" spans="1:13">
      <c r="A1927" s="44">
        <f t="shared" ca="1" si="120"/>
        <v>0</v>
      </c>
      <c r="B1927" s="44" t="b" cm="1">
        <f t="array" ref="B1927">AND(分科號=E1927,D1927&gt;=分起日,D1927&lt;=分訖日,IF(分專案="全部",TRUE,J1927=分專案))</f>
        <v>0</v>
      </c>
      <c r="C1927" s="45">
        <f t="shared" ref="C1927:C1990" si="122">IF(F1927&lt;&gt;"",F1927,IF(E1927&lt;&gt;0,INDEX(C:C,ROW()-1),0))</f>
        <v>0</v>
      </c>
      <c r="D1927" s="44">
        <f t="shared" ref="D1927:D1990" si="123">IF(G1927&lt;&gt;"",G1927,IF(E1927&lt;&gt;0,INDEX(D:D,ROW()-1),0))</f>
        <v>0</v>
      </c>
      <c r="E1927" s="217">
        <f t="shared" si="121"/>
        <v>0</v>
      </c>
      <c r="F1927" s="284"/>
      <c r="G1927" s="289"/>
      <c r="H1927" s="304"/>
      <c r="I1927" s="290"/>
      <c r="J1927" s="304"/>
      <c r="K1927" s="305"/>
      <c r="L1927" s="50"/>
      <c r="M1927" s="63"/>
    </row>
    <row r="1928" spans="1:13">
      <c r="A1928" s="44">
        <f t="shared" ca="1" si="120"/>
        <v>0</v>
      </c>
      <c r="B1928" s="44" t="b" cm="1">
        <f t="array" ref="B1928">AND(分科號=E1928,D1928&gt;=分起日,D1928&lt;=分訖日,IF(分專案="全部",TRUE,J1928=分專案))</f>
        <v>0</v>
      </c>
      <c r="C1928" s="45">
        <f t="shared" si="122"/>
        <v>0</v>
      </c>
      <c r="D1928" s="44">
        <f t="shared" si="123"/>
        <v>0</v>
      </c>
      <c r="E1928" s="217">
        <f t="shared" si="121"/>
        <v>0</v>
      </c>
      <c r="F1928" s="284"/>
      <c r="G1928" s="289"/>
      <c r="H1928" s="304"/>
      <c r="I1928" s="290"/>
      <c r="J1928" s="304"/>
      <c r="K1928" s="305"/>
      <c r="L1928" s="50"/>
      <c r="M1928" s="63"/>
    </row>
    <row r="1929" spans="1:13">
      <c r="A1929" s="44">
        <f t="shared" ref="A1929:A1992" ca="1" si="124">IF(B1929,COUNTIF(OFFSET(B1929,ROW()*-1+6,,ROW()-5),TRUE),0)</f>
        <v>0</v>
      </c>
      <c r="B1929" s="44" t="b" cm="1">
        <f t="array" ref="B1929">AND(分科號=E1929,D1929&gt;=分起日,D1929&lt;=分訖日,IF(分專案="全部",TRUE,J1929=分專案))</f>
        <v>0</v>
      </c>
      <c r="C1929" s="45">
        <f t="shared" si="122"/>
        <v>0</v>
      </c>
      <c r="D1929" s="44">
        <f t="shared" si="123"/>
        <v>0</v>
      </c>
      <c r="E1929" s="217">
        <f t="shared" si="121"/>
        <v>0</v>
      </c>
      <c r="F1929" s="284"/>
      <c r="G1929" s="289"/>
      <c r="H1929" s="304"/>
      <c r="I1929" s="290"/>
      <c r="J1929" s="304"/>
      <c r="K1929" s="305"/>
      <c r="L1929" s="50"/>
      <c r="M1929" s="63"/>
    </row>
    <row r="1930" spans="1:13">
      <c r="A1930" s="44">
        <f t="shared" ca="1" si="124"/>
        <v>0</v>
      </c>
      <c r="B1930" s="44" t="b" cm="1">
        <f t="array" ref="B1930">AND(分科號=E1930,D1930&gt;=分起日,D1930&lt;=分訖日,IF(分專案="全部",TRUE,J1930=分專案))</f>
        <v>0</v>
      </c>
      <c r="C1930" s="45">
        <f t="shared" si="122"/>
        <v>0</v>
      </c>
      <c r="D1930" s="44">
        <f t="shared" si="123"/>
        <v>0</v>
      </c>
      <c r="E1930" s="217">
        <f t="shared" ref="E1930:E1993" si="125">IF(I1930&lt;&gt;"",VALUE(TRIM(LEFT(I1930,6))),0)</f>
        <v>0</v>
      </c>
      <c r="F1930" s="284"/>
      <c r="G1930" s="289"/>
      <c r="H1930" s="304"/>
      <c r="I1930" s="290"/>
      <c r="J1930" s="304"/>
      <c r="K1930" s="305"/>
      <c r="L1930" s="50"/>
      <c r="M1930" s="63"/>
    </row>
    <row r="1931" spans="1:13">
      <c r="A1931" s="44">
        <f t="shared" ca="1" si="124"/>
        <v>0</v>
      </c>
      <c r="B1931" s="44" t="b" cm="1">
        <f t="array" ref="B1931">AND(分科號=E1931,D1931&gt;=分起日,D1931&lt;=分訖日,IF(分專案="全部",TRUE,J1931=分專案))</f>
        <v>0</v>
      </c>
      <c r="C1931" s="45">
        <f t="shared" si="122"/>
        <v>0</v>
      </c>
      <c r="D1931" s="44">
        <f t="shared" si="123"/>
        <v>0</v>
      </c>
      <c r="E1931" s="217">
        <f t="shared" si="125"/>
        <v>0</v>
      </c>
      <c r="F1931" s="284"/>
      <c r="G1931" s="289"/>
      <c r="H1931" s="304"/>
      <c r="I1931" s="290"/>
      <c r="J1931" s="304"/>
      <c r="K1931" s="305"/>
      <c r="L1931" s="50"/>
      <c r="M1931" s="63"/>
    </row>
    <row r="1932" spans="1:13">
      <c r="A1932" s="44">
        <f t="shared" ca="1" si="124"/>
        <v>0</v>
      </c>
      <c r="B1932" s="44" t="b" cm="1">
        <f t="array" ref="B1932">AND(分科號=E1932,D1932&gt;=分起日,D1932&lt;=分訖日,IF(分專案="全部",TRUE,J1932=分專案))</f>
        <v>0</v>
      </c>
      <c r="C1932" s="45">
        <f t="shared" si="122"/>
        <v>0</v>
      </c>
      <c r="D1932" s="44">
        <f t="shared" si="123"/>
        <v>0</v>
      </c>
      <c r="E1932" s="217">
        <f t="shared" si="125"/>
        <v>0</v>
      </c>
      <c r="F1932" s="284"/>
      <c r="G1932" s="289"/>
      <c r="H1932" s="304"/>
      <c r="I1932" s="290"/>
      <c r="J1932" s="304"/>
      <c r="K1932" s="305"/>
      <c r="L1932" s="50"/>
      <c r="M1932" s="63"/>
    </row>
    <row r="1933" spans="1:13">
      <c r="A1933" s="44">
        <f t="shared" ca="1" si="124"/>
        <v>0</v>
      </c>
      <c r="B1933" s="44" t="b" cm="1">
        <f t="array" ref="B1933">AND(分科號=E1933,D1933&gt;=分起日,D1933&lt;=分訖日,IF(分專案="全部",TRUE,J1933=分專案))</f>
        <v>0</v>
      </c>
      <c r="C1933" s="45">
        <f t="shared" si="122"/>
        <v>0</v>
      </c>
      <c r="D1933" s="44">
        <f t="shared" si="123"/>
        <v>0</v>
      </c>
      <c r="E1933" s="217">
        <f t="shared" si="125"/>
        <v>0</v>
      </c>
      <c r="F1933" s="284"/>
      <c r="G1933" s="289"/>
      <c r="H1933" s="304"/>
      <c r="I1933" s="290"/>
      <c r="J1933" s="304"/>
      <c r="K1933" s="305"/>
      <c r="L1933" s="50"/>
      <c r="M1933" s="63"/>
    </row>
    <row r="1934" spans="1:13">
      <c r="A1934" s="44">
        <f t="shared" ca="1" si="124"/>
        <v>0</v>
      </c>
      <c r="B1934" s="44" t="b" cm="1">
        <f t="array" ref="B1934">AND(分科號=E1934,D1934&gt;=分起日,D1934&lt;=分訖日,IF(分專案="全部",TRUE,J1934=分專案))</f>
        <v>0</v>
      </c>
      <c r="C1934" s="45">
        <f t="shared" si="122"/>
        <v>0</v>
      </c>
      <c r="D1934" s="44">
        <f t="shared" si="123"/>
        <v>0</v>
      </c>
      <c r="E1934" s="217">
        <f t="shared" si="125"/>
        <v>0</v>
      </c>
      <c r="F1934" s="284"/>
      <c r="G1934" s="289"/>
      <c r="H1934" s="304"/>
      <c r="I1934" s="290"/>
      <c r="J1934" s="304"/>
      <c r="K1934" s="305"/>
      <c r="L1934" s="50"/>
      <c r="M1934" s="63"/>
    </row>
    <row r="1935" spans="1:13">
      <c r="A1935" s="44">
        <f t="shared" ca="1" si="124"/>
        <v>0</v>
      </c>
      <c r="B1935" s="44" t="b" cm="1">
        <f t="array" ref="B1935">AND(分科號=E1935,D1935&gt;=分起日,D1935&lt;=分訖日,IF(分專案="全部",TRUE,J1935=分專案))</f>
        <v>0</v>
      </c>
      <c r="C1935" s="45">
        <f t="shared" si="122"/>
        <v>0</v>
      </c>
      <c r="D1935" s="44">
        <f t="shared" si="123"/>
        <v>0</v>
      </c>
      <c r="E1935" s="217">
        <f t="shared" si="125"/>
        <v>0</v>
      </c>
      <c r="F1935" s="284"/>
      <c r="G1935" s="289"/>
      <c r="H1935" s="304"/>
      <c r="I1935" s="290"/>
      <c r="J1935" s="304"/>
      <c r="K1935" s="305"/>
      <c r="L1935" s="50"/>
      <c r="M1935" s="63"/>
    </row>
    <row r="1936" spans="1:13">
      <c r="A1936" s="44">
        <f t="shared" ca="1" si="124"/>
        <v>0</v>
      </c>
      <c r="B1936" s="44" t="b" cm="1">
        <f t="array" ref="B1936">AND(分科號=E1936,D1936&gt;=分起日,D1936&lt;=分訖日,IF(分專案="全部",TRUE,J1936=分專案))</f>
        <v>0</v>
      </c>
      <c r="C1936" s="45">
        <f t="shared" si="122"/>
        <v>0</v>
      </c>
      <c r="D1936" s="44">
        <f t="shared" si="123"/>
        <v>0</v>
      </c>
      <c r="E1936" s="217">
        <f t="shared" si="125"/>
        <v>0</v>
      </c>
      <c r="F1936" s="284"/>
      <c r="G1936" s="289"/>
      <c r="H1936" s="304"/>
      <c r="I1936" s="290"/>
      <c r="J1936" s="304"/>
      <c r="K1936" s="305"/>
      <c r="L1936" s="50"/>
      <c r="M1936" s="63"/>
    </row>
    <row r="1937" spans="1:13">
      <c r="A1937" s="44">
        <f t="shared" ca="1" si="124"/>
        <v>0</v>
      </c>
      <c r="B1937" s="44" t="b" cm="1">
        <f t="array" ref="B1937">AND(分科號=E1937,D1937&gt;=分起日,D1937&lt;=分訖日,IF(分專案="全部",TRUE,J1937=分專案))</f>
        <v>0</v>
      </c>
      <c r="C1937" s="45">
        <f t="shared" si="122"/>
        <v>0</v>
      </c>
      <c r="D1937" s="44">
        <f t="shared" si="123"/>
        <v>0</v>
      </c>
      <c r="E1937" s="217">
        <f t="shared" si="125"/>
        <v>0</v>
      </c>
      <c r="F1937" s="284"/>
      <c r="G1937" s="289"/>
      <c r="H1937" s="304"/>
      <c r="I1937" s="290"/>
      <c r="J1937" s="304"/>
      <c r="K1937" s="305"/>
      <c r="L1937" s="50"/>
      <c r="M1937" s="63"/>
    </row>
    <row r="1938" spans="1:13">
      <c r="A1938" s="44">
        <f t="shared" ca="1" si="124"/>
        <v>0</v>
      </c>
      <c r="B1938" s="44" t="b" cm="1">
        <f t="array" ref="B1938">AND(分科號=E1938,D1938&gt;=分起日,D1938&lt;=分訖日,IF(分專案="全部",TRUE,J1938=分專案))</f>
        <v>0</v>
      </c>
      <c r="C1938" s="45">
        <f t="shared" si="122"/>
        <v>0</v>
      </c>
      <c r="D1938" s="44">
        <f t="shared" si="123"/>
        <v>0</v>
      </c>
      <c r="E1938" s="217">
        <f t="shared" si="125"/>
        <v>0</v>
      </c>
      <c r="F1938" s="284"/>
      <c r="G1938" s="289"/>
      <c r="H1938" s="304"/>
      <c r="I1938" s="290"/>
      <c r="J1938" s="304"/>
      <c r="K1938" s="305"/>
      <c r="L1938" s="50"/>
      <c r="M1938" s="63"/>
    </row>
    <row r="1939" spans="1:13">
      <c r="A1939" s="44">
        <f t="shared" ca="1" si="124"/>
        <v>0</v>
      </c>
      <c r="B1939" s="44" t="b" cm="1">
        <f t="array" ref="B1939">AND(分科號=E1939,D1939&gt;=分起日,D1939&lt;=分訖日,IF(分專案="全部",TRUE,J1939=分專案))</f>
        <v>0</v>
      </c>
      <c r="C1939" s="45">
        <f t="shared" si="122"/>
        <v>0</v>
      </c>
      <c r="D1939" s="44">
        <f t="shared" si="123"/>
        <v>0</v>
      </c>
      <c r="E1939" s="217">
        <f t="shared" si="125"/>
        <v>0</v>
      </c>
      <c r="F1939" s="284"/>
      <c r="G1939" s="289"/>
      <c r="H1939" s="304"/>
      <c r="I1939" s="290"/>
      <c r="J1939" s="304"/>
      <c r="K1939" s="305"/>
      <c r="L1939" s="50"/>
      <c r="M1939" s="63"/>
    </row>
    <row r="1940" spans="1:13">
      <c r="A1940" s="44">
        <f t="shared" ca="1" si="124"/>
        <v>0</v>
      </c>
      <c r="B1940" s="44" t="b" cm="1">
        <f t="array" ref="B1940">AND(分科號=E1940,D1940&gt;=分起日,D1940&lt;=分訖日,IF(分專案="全部",TRUE,J1940=分專案))</f>
        <v>0</v>
      </c>
      <c r="C1940" s="45">
        <f t="shared" si="122"/>
        <v>0</v>
      </c>
      <c r="D1940" s="44">
        <f t="shared" si="123"/>
        <v>0</v>
      </c>
      <c r="E1940" s="217">
        <f t="shared" si="125"/>
        <v>0</v>
      </c>
      <c r="F1940" s="284"/>
      <c r="G1940" s="289"/>
      <c r="H1940" s="304"/>
      <c r="I1940" s="290"/>
      <c r="J1940" s="304"/>
      <c r="K1940" s="305"/>
      <c r="L1940" s="50"/>
      <c r="M1940" s="63"/>
    </row>
    <row r="1941" spans="1:13">
      <c r="A1941" s="44">
        <f t="shared" ca="1" si="124"/>
        <v>0</v>
      </c>
      <c r="B1941" s="44" t="b" cm="1">
        <f t="array" ref="B1941">AND(分科號=E1941,D1941&gt;=分起日,D1941&lt;=分訖日,IF(分專案="全部",TRUE,J1941=分專案))</f>
        <v>0</v>
      </c>
      <c r="C1941" s="45">
        <f t="shared" si="122"/>
        <v>0</v>
      </c>
      <c r="D1941" s="44">
        <f t="shared" si="123"/>
        <v>0</v>
      </c>
      <c r="E1941" s="217">
        <f t="shared" si="125"/>
        <v>0</v>
      </c>
      <c r="F1941" s="284"/>
      <c r="G1941" s="289"/>
      <c r="H1941" s="304"/>
      <c r="I1941" s="290"/>
      <c r="J1941" s="304"/>
      <c r="K1941" s="305"/>
      <c r="L1941" s="50"/>
      <c r="M1941" s="63"/>
    </row>
    <row r="1942" spans="1:13">
      <c r="A1942" s="44">
        <f t="shared" ca="1" si="124"/>
        <v>0</v>
      </c>
      <c r="B1942" s="44" t="b" cm="1">
        <f t="array" ref="B1942">AND(分科號=E1942,D1942&gt;=分起日,D1942&lt;=分訖日,IF(分專案="全部",TRUE,J1942=分專案))</f>
        <v>0</v>
      </c>
      <c r="C1942" s="45">
        <f t="shared" si="122"/>
        <v>0</v>
      </c>
      <c r="D1942" s="44">
        <f t="shared" si="123"/>
        <v>0</v>
      </c>
      <c r="E1942" s="217">
        <f t="shared" si="125"/>
        <v>0</v>
      </c>
      <c r="F1942" s="284"/>
      <c r="G1942" s="289"/>
      <c r="H1942" s="304"/>
      <c r="I1942" s="290"/>
      <c r="J1942" s="304"/>
      <c r="K1942" s="305"/>
      <c r="L1942" s="50"/>
      <c r="M1942" s="63"/>
    </row>
    <row r="1943" spans="1:13">
      <c r="A1943" s="44">
        <f t="shared" ca="1" si="124"/>
        <v>0</v>
      </c>
      <c r="B1943" s="44" t="b" cm="1">
        <f t="array" ref="B1943">AND(分科號=E1943,D1943&gt;=分起日,D1943&lt;=分訖日,IF(分專案="全部",TRUE,J1943=分專案))</f>
        <v>0</v>
      </c>
      <c r="C1943" s="45">
        <f t="shared" si="122"/>
        <v>0</v>
      </c>
      <c r="D1943" s="44">
        <f t="shared" si="123"/>
        <v>0</v>
      </c>
      <c r="E1943" s="217">
        <f t="shared" si="125"/>
        <v>0</v>
      </c>
      <c r="F1943" s="284"/>
      <c r="G1943" s="289"/>
      <c r="H1943" s="304"/>
      <c r="I1943" s="290"/>
      <c r="J1943" s="304"/>
      <c r="K1943" s="305"/>
      <c r="L1943" s="50"/>
      <c r="M1943" s="63"/>
    </row>
    <row r="1944" spans="1:13">
      <c r="A1944" s="44">
        <f t="shared" ca="1" si="124"/>
        <v>0</v>
      </c>
      <c r="B1944" s="44" t="b" cm="1">
        <f t="array" ref="B1944">AND(分科號=E1944,D1944&gt;=分起日,D1944&lt;=分訖日,IF(分專案="全部",TRUE,J1944=分專案))</f>
        <v>0</v>
      </c>
      <c r="C1944" s="45">
        <f t="shared" si="122"/>
        <v>0</v>
      </c>
      <c r="D1944" s="44">
        <f t="shared" si="123"/>
        <v>0</v>
      </c>
      <c r="E1944" s="217">
        <f t="shared" si="125"/>
        <v>0</v>
      </c>
      <c r="F1944" s="284"/>
      <c r="G1944" s="289"/>
      <c r="H1944" s="304"/>
      <c r="I1944" s="290"/>
      <c r="J1944" s="304"/>
      <c r="K1944" s="305"/>
      <c r="L1944" s="50"/>
      <c r="M1944" s="63"/>
    </row>
    <row r="1945" spans="1:13">
      <c r="A1945" s="44">
        <f t="shared" ca="1" si="124"/>
        <v>0</v>
      </c>
      <c r="B1945" s="44" t="b" cm="1">
        <f t="array" ref="B1945">AND(分科號=E1945,D1945&gt;=分起日,D1945&lt;=分訖日,IF(分專案="全部",TRUE,J1945=分專案))</f>
        <v>0</v>
      </c>
      <c r="C1945" s="45">
        <f t="shared" si="122"/>
        <v>0</v>
      </c>
      <c r="D1945" s="44">
        <f t="shared" si="123"/>
        <v>0</v>
      </c>
      <c r="E1945" s="217">
        <f t="shared" si="125"/>
        <v>0</v>
      </c>
      <c r="F1945" s="284"/>
      <c r="G1945" s="289"/>
      <c r="H1945" s="304"/>
      <c r="I1945" s="290"/>
      <c r="J1945" s="304"/>
      <c r="K1945" s="305"/>
      <c r="L1945" s="50"/>
      <c r="M1945" s="63"/>
    </row>
    <row r="1946" spans="1:13">
      <c r="A1946" s="44">
        <f t="shared" ca="1" si="124"/>
        <v>0</v>
      </c>
      <c r="B1946" s="44" t="b" cm="1">
        <f t="array" ref="B1946">AND(分科號=E1946,D1946&gt;=分起日,D1946&lt;=分訖日,IF(分專案="全部",TRUE,J1946=分專案))</f>
        <v>0</v>
      </c>
      <c r="C1946" s="45">
        <f t="shared" si="122"/>
        <v>0</v>
      </c>
      <c r="D1946" s="44">
        <f t="shared" si="123"/>
        <v>0</v>
      </c>
      <c r="E1946" s="217">
        <f t="shared" si="125"/>
        <v>0</v>
      </c>
      <c r="F1946" s="284"/>
      <c r="G1946" s="289"/>
      <c r="H1946" s="304"/>
      <c r="I1946" s="290"/>
      <c r="J1946" s="304"/>
      <c r="K1946" s="305"/>
      <c r="L1946" s="50"/>
      <c r="M1946" s="63"/>
    </row>
    <row r="1947" spans="1:13">
      <c r="A1947" s="44">
        <f t="shared" ca="1" si="124"/>
        <v>0</v>
      </c>
      <c r="B1947" s="44" t="b" cm="1">
        <f t="array" ref="B1947">AND(分科號=E1947,D1947&gt;=分起日,D1947&lt;=分訖日,IF(分專案="全部",TRUE,J1947=分專案))</f>
        <v>0</v>
      </c>
      <c r="C1947" s="45">
        <f t="shared" si="122"/>
        <v>0</v>
      </c>
      <c r="D1947" s="44">
        <f t="shared" si="123"/>
        <v>0</v>
      </c>
      <c r="E1947" s="217">
        <f t="shared" si="125"/>
        <v>0</v>
      </c>
      <c r="F1947" s="284"/>
      <c r="G1947" s="289"/>
      <c r="H1947" s="304"/>
      <c r="I1947" s="290"/>
      <c r="J1947" s="304"/>
      <c r="K1947" s="305"/>
      <c r="L1947" s="50"/>
      <c r="M1947" s="63"/>
    </row>
    <row r="1948" spans="1:13">
      <c r="A1948" s="44">
        <f t="shared" ca="1" si="124"/>
        <v>0</v>
      </c>
      <c r="B1948" s="44" t="b" cm="1">
        <f t="array" ref="B1948">AND(分科號=E1948,D1948&gt;=分起日,D1948&lt;=分訖日,IF(分專案="全部",TRUE,J1948=分專案))</f>
        <v>0</v>
      </c>
      <c r="C1948" s="45">
        <f t="shared" si="122"/>
        <v>0</v>
      </c>
      <c r="D1948" s="44">
        <f t="shared" si="123"/>
        <v>0</v>
      </c>
      <c r="E1948" s="217">
        <f t="shared" si="125"/>
        <v>0</v>
      </c>
      <c r="F1948" s="284"/>
      <c r="G1948" s="289"/>
      <c r="H1948" s="304"/>
      <c r="I1948" s="290"/>
      <c r="J1948" s="304"/>
      <c r="K1948" s="305"/>
      <c r="L1948" s="50"/>
      <c r="M1948" s="63"/>
    </row>
    <row r="1949" spans="1:13">
      <c r="A1949" s="44">
        <f t="shared" ca="1" si="124"/>
        <v>0</v>
      </c>
      <c r="B1949" s="44" t="b" cm="1">
        <f t="array" ref="B1949">AND(分科號=E1949,D1949&gt;=分起日,D1949&lt;=分訖日,IF(分專案="全部",TRUE,J1949=分專案))</f>
        <v>0</v>
      </c>
      <c r="C1949" s="45">
        <f t="shared" si="122"/>
        <v>0</v>
      </c>
      <c r="D1949" s="44">
        <f t="shared" si="123"/>
        <v>0</v>
      </c>
      <c r="E1949" s="217">
        <f t="shared" si="125"/>
        <v>0</v>
      </c>
      <c r="F1949" s="284"/>
      <c r="G1949" s="289"/>
      <c r="H1949" s="304"/>
      <c r="I1949" s="290"/>
      <c r="J1949" s="304"/>
      <c r="K1949" s="305"/>
      <c r="L1949" s="50"/>
      <c r="M1949" s="63"/>
    </row>
    <row r="1950" spans="1:13">
      <c r="A1950" s="44">
        <f t="shared" ca="1" si="124"/>
        <v>0</v>
      </c>
      <c r="B1950" s="44" t="b" cm="1">
        <f t="array" ref="B1950">AND(分科號=E1950,D1950&gt;=分起日,D1950&lt;=分訖日,IF(分專案="全部",TRUE,J1950=分專案))</f>
        <v>0</v>
      </c>
      <c r="C1950" s="45">
        <f t="shared" si="122"/>
        <v>0</v>
      </c>
      <c r="D1950" s="44">
        <f t="shared" si="123"/>
        <v>0</v>
      </c>
      <c r="E1950" s="217">
        <f t="shared" si="125"/>
        <v>0</v>
      </c>
      <c r="F1950" s="284"/>
      <c r="G1950" s="289"/>
      <c r="H1950" s="304"/>
      <c r="I1950" s="290"/>
      <c r="J1950" s="304"/>
      <c r="K1950" s="305"/>
      <c r="L1950" s="50"/>
      <c r="M1950" s="63"/>
    </row>
    <row r="1951" spans="1:13">
      <c r="A1951" s="44">
        <f t="shared" ca="1" si="124"/>
        <v>0</v>
      </c>
      <c r="B1951" s="44" t="b" cm="1">
        <f t="array" ref="B1951">AND(分科號=E1951,D1951&gt;=分起日,D1951&lt;=分訖日,IF(分專案="全部",TRUE,J1951=分專案))</f>
        <v>0</v>
      </c>
      <c r="C1951" s="45">
        <f t="shared" si="122"/>
        <v>0</v>
      </c>
      <c r="D1951" s="44">
        <f t="shared" si="123"/>
        <v>0</v>
      </c>
      <c r="E1951" s="217">
        <f t="shared" si="125"/>
        <v>0</v>
      </c>
      <c r="F1951" s="284"/>
      <c r="G1951" s="289"/>
      <c r="H1951" s="304"/>
      <c r="I1951" s="290"/>
      <c r="J1951" s="304"/>
      <c r="K1951" s="305"/>
      <c r="L1951" s="50"/>
      <c r="M1951" s="63"/>
    </row>
    <row r="1952" spans="1:13">
      <c r="A1952" s="44">
        <f t="shared" ca="1" si="124"/>
        <v>0</v>
      </c>
      <c r="B1952" s="44" t="b" cm="1">
        <f t="array" ref="B1952">AND(分科號=E1952,D1952&gt;=分起日,D1952&lt;=分訖日,IF(分專案="全部",TRUE,J1952=分專案))</f>
        <v>0</v>
      </c>
      <c r="C1952" s="45">
        <f t="shared" si="122"/>
        <v>0</v>
      </c>
      <c r="D1952" s="44">
        <f t="shared" si="123"/>
        <v>0</v>
      </c>
      <c r="E1952" s="217">
        <f t="shared" si="125"/>
        <v>0</v>
      </c>
      <c r="F1952" s="284"/>
      <c r="G1952" s="289"/>
      <c r="H1952" s="304"/>
      <c r="I1952" s="290"/>
      <c r="J1952" s="304"/>
      <c r="K1952" s="305"/>
      <c r="L1952" s="50"/>
      <c r="M1952" s="63"/>
    </row>
    <row r="1953" spans="1:13">
      <c r="A1953" s="44">
        <f t="shared" ca="1" si="124"/>
        <v>0</v>
      </c>
      <c r="B1953" s="44" t="b" cm="1">
        <f t="array" ref="B1953">AND(分科號=E1953,D1953&gt;=分起日,D1953&lt;=分訖日,IF(分專案="全部",TRUE,J1953=分專案))</f>
        <v>0</v>
      </c>
      <c r="C1953" s="45">
        <f t="shared" si="122"/>
        <v>0</v>
      </c>
      <c r="D1953" s="44">
        <f t="shared" si="123"/>
        <v>0</v>
      </c>
      <c r="E1953" s="217">
        <f t="shared" si="125"/>
        <v>0</v>
      </c>
      <c r="F1953" s="284"/>
      <c r="G1953" s="289"/>
      <c r="H1953" s="304"/>
      <c r="I1953" s="290"/>
      <c r="J1953" s="304"/>
      <c r="K1953" s="305"/>
      <c r="L1953" s="50"/>
      <c r="M1953" s="63"/>
    </row>
    <row r="1954" spans="1:13">
      <c r="A1954" s="44">
        <f t="shared" ca="1" si="124"/>
        <v>0</v>
      </c>
      <c r="B1954" s="44" t="b" cm="1">
        <f t="array" ref="B1954">AND(分科號=E1954,D1954&gt;=分起日,D1954&lt;=分訖日,IF(分專案="全部",TRUE,J1954=分專案))</f>
        <v>0</v>
      </c>
      <c r="C1954" s="45">
        <f t="shared" si="122"/>
        <v>0</v>
      </c>
      <c r="D1954" s="44">
        <f t="shared" si="123"/>
        <v>0</v>
      </c>
      <c r="E1954" s="217">
        <f t="shared" si="125"/>
        <v>0</v>
      </c>
      <c r="F1954" s="284"/>
      <c r="G1954" s="289"/>
      <c r="H1954" s="304"/>
      <c r="I1954" s="290"/>
      <c r="J1954" s="304"/>
      <c r="K1954" s="305"/>
      <c r="L1954" s="50"/>
      <c r="M1954" s="63"/>
    </row>
    <row r="1955" spans="1:13">
      <c r="A1955" s="44">
        <f t="shared" ca="1" si="124"/>
        <v>0</v>
      </c>
      <c r="B1955" s="44" t="b" cm="1">
        <f t="array" ref="B1955">AND(分科號=E1955,D1955&gt;=分起日,D1955&lt;=分訖日,IF(分專案="全部",TRUE,J1955=分專案))</f>
        <v>0</v>
      </c>
      <c r="C1955" s="45">
        <f t="shared" si="122"/>
        <v>0</v>
      </c>
      <c r="D1955" s="44">
        <f t="shared" si="123"/>
        <v>0</v>
      </c>
      <c r="E1955" s="217">
        <f t="shared" si="125"/>
        <v>0</v>
      </c>
      <c r="F1955" s="284"/>
      <c r="G1955" s="289"/>
      <c r="H1955" s="304"/>
      <c r="I1955" s="290"/>
      <c r="J1955" s="304"/>
      <c r="K1955" s="305"/>
      <c r="L1955" s="50"/>
      <c r="M1955" s="63"/>
    </row>
    <row r="1956" spans="1:13">
      <c r="A1956" s="44">
        <f t="shared" ca="1" si="124"/>
        <v>0</v>
      </c>
      <c r="B1956" s="44" t="b" cm="1">
        <f t="array" ref="B1956">AND(分科號=E1956,D1956&gt;=分起日,D1956&lt;=分訖日,IF(分專案="全部",TRUE,J1956=分專案))</f>
        <v>0</v>
      </c>
      <c r="C1956" s="45">
        <f t="shared" si="122"/>
        <v>0</v>
      </c>
      <c r="D1956" s="44">
        <f t="shared" si="123"/>
        <v>0</v>
      </c>
      <c r="E1956" s="217">
        <f t="shared" si="125"/>
        <v>0</v>
      </c>
      <c r="F1956" s="284"/>
      <c r="G1956" s="289"/>
      <c r="H1956" s="304"/>
      <c r="I1956" s="290"/>
      <c r="J1956" s="304"/>
      <c r="K1956" s="305"/>
      <c r="L1956" s="50"/>
      <c r="M1956" s="63"/>
    </row>
    <row r="1957" spans="1:13">
      <c r="A1957" s="44">
        <f t="shared" ca="1" si="124"/>
        <v>0</v>
      </c>
      <c r="B1957" s="44" t="b" cm="1">
        <f t="array" ref="B1957">AND(分科號=E1957,D1957&gt;=分起日,D1957&lt;=分訖日,IF(分專案="全部",TRUE,J1957=分專案))</f>
        <v>0</v>
      </c>
      <c r="C1957" s="45">
        <f t="shared" si="122"/>
        <v>0</v>
      </c>
      <c r="D1957" s="44">
        <f t="shared" si="123"/>
        <v>0</v>
      </c>
      <c r="E1957" s="217">
        <f t="shared" si="125"/>
        <v>0</v>
      </c>
      <c r="F1957" s="284"/>
      <c r="G1957" s="289"/>
      <c r="H1957" s="304"/>
      <c r="I1957" s="290"/>
      <c r="J1957" s="304"/>
      <c r="K1957" s="305"/>
      <c r="L1957" s="50"/>
      <c r="M1957" s="63"/>
    </row>
    <row r="1958" spans="1:13">
      <c r="A1958" s="44">
        <f t="shared" ca="1" si="124"/>
        <v>0</v>
      </c>
      <c r="B1958" s="44" t="b" cm="1">
        <f t="array" ref="B1958">AND(分科號=E1958,D1958&gt;=分起日,D1958&lt;=分訖日,IF(分專案="全部",TRUE,J1958=分專案))</f>
        <v>0</v>
      </c>
      <c r="C1958" s="45">
        <f t="shared" si="122"/>
        <v>0</v>
      </c>
      <c r="D1958" s="44">
        <f t="shared" si="123"/>
        <v>0</v>
      </c>
      <c r="E1958" s="217">
        <f t="shared" si="125"/>
        <v>0</v>
      </c>
      <c r="F1958" s="284"/>
      <c r="G1958" s="289"/>
      <c r="H1958" s="304"/>
      <c r="I1958" s="290"/>
      <c r="J1958" s="304"/>
      <c r="K1958" s="305"/>
      <c r="L1958" s="50"/>
      <c r="M1958" s="63"/>
    </row>
    <row r="1959" spans="1:13">
      <c r="A1959" s="44">
        <f t="shared" ca="1" si="124"/>
        <v>0</v>
      </c>
      <c r="B1959" s="44" t="b" cm="1">
        <f t="array" ref="B1959">AND(分科號=E1959,D1959&gt;=分起日,D1959&lt;=分訖日,IF(分專案="全部",TRUE,J1959=分專案))</f>
        <v>0</v>
      </c>
      <c r="C1959" s="45">
        <f t="shared" si="122"/>
        <v>0</v>
      </c>
      <c r="D1959" s="44">
        <f t="shared" si="123"/>
        <v>0</v>
      </c>
      <c r="E1959" s="217">
        <f t="shared" si="125"/>
        <v>0</v>
      </c>
      <c r="F1959" s="284"/>
      <c r="G1959" s="289"/>
      <c r="H1959" s="304"/>
      <c r="I1959" s="290"/>
      <c r="J1959" s="304"/>
      <c r="K1959" s="305"/>
      <c r="L1959" s="50"/>
      <c r="M1959" s="63"/>
    </row>
    <row r="1960" spans="1:13">
      <c r="A1960" s="44">
        <f t="shared" ca="1" si="124"/>
        <v>0</v>
      </c>
      <c r="B1960" s="44" t="b" cm="1">
        <f t="array" ref="B1960">AND(分科號=E1960,D1960&gt;=分起日,D1960&lt;=分訖日,IF(分專案="全部",TRUE,J1960=分專案))</f>
        <v>0</v>
      </c>
      <c r="C1960" s="45">
        <f t="shared" si="122"/>
        <v>0</v>
      </c>
      <c r="D1960" s="44">
        <f t="shared" si="123"/>
        <v>0</v>
      </c>
      <c r="E1960" s="217">
        <f t="shared" si="125"/>
        <v>0</v>
      </c>
      <c r="F1960" s="284"/>
      <c r="G1960" s="289"/>
      <c r="H1960" s="304"/>
      <c r="I1960" s="290"/>
      <c r="J1960" s="304"/>
      <c r="K1960" s="305"/>
      <c r="L1960" s="50"/>
      <c r="M1960" s="63"/>
    </row>
    <row r="1961" spans="1:13">
      <c r="A1961" s="44">
        <f t="shared" ca="1" si="124"/>
        <v>0</v>
      </c>
      <c r="B1961" s="44" t="b" cm="1">
        <f t="array" ref="B1961">AND(分科號=E1961,D1961&gt;=分起日,D1961&lt;=分訖日,IF(分專案="全部",TRUE,J1961=分專案))</f>
        <v>0</v>
      </c>
      <c r="C1961" s="45">
        <f t="shared" si="122"/>
        <v>0</v>
      </c>
      <c r="D1961" s="44">
        <f t="shared" si="123"/>
        <v>0</v>
      </c>
      <c r="E1961" s="217">
        <f t="shared" si="125"/>
        <v>0</v>
      </c>
      <c r="F1961" s="284"/>
      <c r="G1961" s="289"/>
      <c r="H1961" s="304"/>
      <c r="I1961" s="290"/>
      <c r="J1961" s="304"/>
      <c r="K1961" s="305"/>
      <c r="L1961" s="50"/>
      <c r="M1961" s="63"/>
    </row>
    <row r="1962" spans="1:13">
      <c r="A1962" s="44">
        <f t="shared" ca="1" si="124"/>
        <v>0</v>
      </c>
      <c r="B1962" s="44" t="b" cm="1">
        <f t="array" ref="B1962">AND(分科號=E1962,D1962&gt;=分起日,D1962&lt;=分訖日,IF(分專案="全部",TRUE,J1962=分專案))</f>
        <v>0</v>
      </c>
      <c r="C1962" s="45">
        <f t="shared" si="122"/>
        <v>0</v>
      </c>
      <c r="D1962" s="44">
        <f t="shared" si="123"/>
        <v>0</v>
      </c>
      <c r="E1962" s="217">
        <f t="shared" si="125"/>
        <v>0</v>
      </c>
      <c r="F1962" s="284"/>
      <c r="G1962" s="289"/>
      <c r="H1962" s="304"/>
      <c r="I1962" s="290"/>
      <c r="J1962" s="304"/>
      <c r="K1962" s="305"/>
      <c r="L1962" s="50"/>
      <c r="M1962" s="63"/>
    </row>
    <row r="1963" spans="1:13">
      <c r="A1963" s="44">
        <f t="shared" ca="1" si="124"/>
        <v>0</v>
      </c>
      <c r="B1963" s="44" t="b" cm="1">
        <f t="array" ref="B1963">AND(分科號=E1963,D1963&gt;=分起日,D1963&lt;=分訖日,IF(分專案="全部",TRUE,J1963=分專案))</f>
        <v>0</v>
      </c>
      <c r="C1963" s="45">
        <f t="shared" si="122"/>
        <v>0</v>
      </c>
      <c r="D1963" s="44">
        <f t="shared" si="123"/>
        <v>0</v>
      </c>
      <c r="E1963" s="217">
        <f t="shared" si="125"/>
        <v>0</v>
      </c>
      <c r="F1963" s="284"/>
      <c r="G1963" s="289"/>
      <c r="H1963" s="304"/>
      <c r="I1963" s="290"/>
      <c r="J1963" s="304"/>
      <c r="K1963" s="305"/>
      <c r="L1963" s="50"/>
      <c r="M1963" s="63"/>
    </row>
    <row r="1964" spans="1:13">
      <c r="A1964" s="44">
        <f t="shared" ca="1" si="124"/>
        <v>0</v>
      </c>
      <c r="B1964" s="44" t="b" cm="1">
        <f t="array" ref="B1964">AND(分科號=E1964,D1964&gt;=分起日,D1964&lt;=分訖日,IF(分專案="全部",TRUE,J1964=分專案))</f>
        <v>0</v>
      </c>
      <c r="C1964" s="45">
        <f t="shared" si="122"/>
        <v>0</v>
      </c>
      <c r="D1964" s="44">
        <f t="shared" si="123"/>
        <v>0</v>
      </c>
      <c r="E1964" s="217">
        <f t="shared" si="125"/>
        <v>0</v>
      </c>
      <c r="F1964" s="284"/>
      <c r="G1964" s="289"/>
      <c r="H1964" s="304"/>
      <c r="I1964" s="290"/>
      <c r="J1964" s="304"/>
      <c r="K1964" s="305"/>
      <c r="L1964" s="50"/>
      <c r="M1964" s="63"/>
    </row>
    <row r="1965" spans="1:13">
      <c r="A1965" s="44">
        <f t="shared" ca="1" si="124"/>
        <v>0</v>
      </c>
      <c r="B1965" s="44" t="b" cm="1">
        <f t="array" ref="B1965">AND(分科號=E1965,D1965&gt;=分起日,D1965&lt;=分訖日,IF(分專案="全部",TRUE,J1965=分專案))</f>
        <v>0</v>
      </c>
      <c r="C1965" s="45">
        <f t="shared" si="122"/>
        <v>0</v>
      </c>
      <c r="D1965" s="44">
        <f t="shared" si="123"/>
        <v>0</v>
      </c>
      <c r="E1965" s="217">
        <f t="shared" si="125"/>
        <v>0</v>
      </c>
      <c r="F1965" s="284"/>
      <c r="G1965" s="289"/>
      <c r="H1965" s="304"/>
      <c r="I1965" s="290"/>
      <c r="J1965" s="304"/>
      <c r="K1965" s="305"/>
      <c r="L1965" s="50"/>
      <c r="M1965" s="63"/>
    </row>
    <row r="1966" spans="1:13">
      <c r="A1966" s="44">
        <f t="shared" ca="1" si="124"/>
        <v>0</v>
      </c>
      <c r="B1966" s="44" t="b" cm="1">
        <f t="array" ref="B1966">AND(分科號=E1966,D1966&gt;=分起日,D1966&lt;=分訖日,IF(分專案="全部",TRUE,J1966=分專案))</f>
        <v>0</v>
      </c>
      <c r="C1966" s="45">
        <f t="shared" si="122"/>
        <v>0</v>
      </c>
      <c r="D1966" s="44">
        <f t="shared" si="123"/>
        <v>0</v>
      </c>
      <c r="E1966" s="217">
        <f t="shared" si="125"/>
        <v>0</v>
      </c>
      <c r="F1966" s="284"/>
      <c r="G1966" s="289"/>
      <c r="H1966" s="304"/>
      <c r="I1966" s="290"/>
      <c r="J1966" s="304"/>
      <c r="K1966" s="305"/>
      <c r="L1966" s="50"/>
      <c r="M1966" s="63"/>
    </row>
    <row r="1967" spans="1:13">
      <c r="A1967" s="44">
        <f t="shared" ca="1" si="124"/>
        <v>0</v>
      </c>
      <c r="B1967" s="44" t="b" cm="1">
        <f t="array" ref="B1967">AND(分科號=E1967,D1967&gt;=分起日,D1967&lt;=分訖日,IF(分專案="全部",TRUE,J1967=分專案))</f>
        <v>0</v>
      </c>
      <c r="C1967" s="45">
        <f t="shared" si="122"/>
        <v>0</v>
      </c>
      <c r="D1967" s="44">
        <f t="shared" si="123"/>
        <v>0</v>
      </c>
      <c r="E1967" s="217">
        <f t="shared" si="125"/>
        <v>0</v>
      </c>
      <c r="F1967" s="284"/>
      <c r="G1967" s="289"/>
      <c r="H1967" s="304"/>
      <c r="I1967" s="290"/>
      <c r="J1967" s="304"/>
      <c r="K1967" s="305"/>
      <c r="L1967" s="50"/>
      <c r="M1967" s="63"/>
    </row>
    <row r="1968" spans="1:13">
      <c r="A1968" s="44">
        <f t="shared" ca="1" si="124"/>
        <v>0</v>
      </c>
      <c r="B1968" s="44" t="b" cm="1">
        <f t="array" ref="B1968">AND(分科號=E1968,D1968&gt;=分起日,D1968&lt;=分訖日,IF(分專案="全部",TRUE,J1968=分專案))</f>
        <v>0</v>
      </c>
      <c r="C1968" s="45">
        <f t="shared" si="122"/>
        <v>0</v>
      </c>
      <c r="D1968" s="44">
        <f t="shared" si="123"/>
        <v>0</v>
      </c>
      <c r="E1968" s="217">
        <f t="shared" si="125"/>
        <v>0</v>
      </c>
      <c r="F1968" s="284"/>
      <c r="G1968" s="289"/>
      <c r="H1968" s="304"/>
      <c r="I1968" s="290"/>
      <c r="J1968" s="304"/>
      <c r="K1968" s="305"/>
      <c r="L1968" s="50"/>
      <c r="M1968" s="63"/>
    </row>
    <row r="1969" spans="1:13">
      <c r="A1969" s="44">
        <f t="shared" ca="1" si="124"/>
        <v>0</v>
      </c>
      <c r="B1969" s="44" t="b" cm="1">
        <f t="array" ref="B1969">AND(分科號=E1969,D1969&gt;=分起日,D1969&lt;=分訖日,IF(分專案="全部",TRUE,J1969=分專案))</f>
        <v>0</v>
      </c>
      <c r="C1969" s="45">
        <f t="shared" si="122"/>
        <v>0</v>
      </c>
      <c r="D1969" s="44">
        <f t="shared" si="123"/>
        <v>0</v>
      </c>
      <c r="E1969" s="217">
        <f t="shared" si="125"/>
        <v>0</v>
      </c>
      <c r="F1969" s="284"/>
      <c r="G1969" s="289"/>
      <c r="H1969" s="304"/>
      <c r="I1969" s="290"/>
      <c r="J1969" s="304"/>
      <c r="K1969" s="305"/>
      <c r="L1969" s="50"/>
      <c r="M1969" s="63"/>
    </row>
    <row r="1970" spans="1:13">
      <c r="A1970" s="44">
        <f t="shared" ca="1" si="124"/>
        <v>0</v>
      </c>
      <c r="B1970" s="44" t="b" cm="1">
        <f t="array" ref="B1970">AND(分科號=E1970,D1970&gt;=分起日,D1970&lt;=分訖日,IF(分專案="全部",TRUE,J1970=分專案))</f>
        <v>0</v>
      </c>
      <c r="C1970" s="45">
        <f t="shared" si="122"/>
        <v>0</v>
      </c>
      <c r="D1970" s="44">
        <f t="shared" si="123"/>
        <v>0</v>
      </c>
      <c r="E1970" s="217">
        <f t="shared" si="125"/>
        <v>0</v>
      </c>
      <c r="F1970" s="284"/>
      <c r="G1970" s="289"/>
      <c r="H1970" s="304"/>
      <c r="I1970" s="290"/>
      <c r="J1970" s="304"/>
      <c r="K1970" s="305"/>
      <c r="L1970" s="50"/>
      <c r="M1970" s="63"/>
    </row>
    <row r="1971" spans="1:13">
      <c r="A1971" s="44">
        <f t="shared" ca="1" si="124"/>
        <v>0</v>
      </c>
      <c r="B1971" s="44" t="b" cm="1">
        <f t="array" ref="B1971">AND(分科號=E1971,D1971&gt;=分起日,D1971&lt;=分訖日,IF(分專案="全部",TRUE,J1971=分專案))</f>
        <v>0</v>
      </c>
      <c r="C1971" s="45">
        <f t="shared" si="122"/>
        <v>0</v>
      </c>
      <c r="D1971" s="44">
        <f t="shared" si="123"/>
        <v>0</v>
      </c>
      <c r="E1971" s="217">
        <f t="shared" si="125"/>
        <v>0</v>
      </c>
      <c r="F1971" s="284"/>
      <c r="G1971" s="289"/>
      <c r="H1971" s="304"/>
      <c r="I1971" s="290"/>
      <c r="J1971" s="304"/>
      <c r="K1971" s="305"/>
      <c r="L1971" s="50"/>
      <c r="M1971" s="63"/>
    </row>
    <row r="1972" spans="1:13">
      <c r="A1972" s="44">
        <f t="shared" ca="1" si="124"/>
        <v>0</v>
      </c>
      <c r="B1972" s="44" t="b" cm="1">
        <f t="array" ref="B1972">AND(分科號=E1972,D1972&gt;=分起日,D1972&lt;=分訖日,IF(分專案="全部",TRUE,J1972=分專案))</f>
        <v>0</v>
      </c>
      <c r="C1972" s="45">
        <f t="shared" si="122"/>
        <v>0</v>
      </c>
      <c r="D1972" s="44">
        <f t="shared" si="123"/>
        <v>0</v>
      </c>
      <c r="E1972" s="217">
        <f t="shared" si="125"/>
        <v>0</v>
      </c>
      <c r="F1972" s="284"/>
      <c r="G1972" s="289"/>
      <c r="H1972" s="304"/>
      <c r="I1972" s="290"/>
      <c r="J1972" s="304"/>
      <c r="K1972" s="305"/>
      <c r="L1972" s="50"/>
      <c r="M1972" s="63"/>
    </row>
    <row r="1973" spans="1:13">
      <c r="A1973" s="44">
        <f t="shared" ca="1" si="124"/>
        <v>0</v>
      </c>
      <c r="B1973" s="44" t="b" cm="1">
        <f t="array" ref="B1973">AND(分科號=E1973,D1973&gt;=分起日,D1973&lt;=分訖日,IF(分專案="全部",TRUE,J1973=分專案))</f>
        <v>0</v>
      </c>
      <c r="C1973" s="45">
        <f t="shared" si="122"/>
        <v>0</v>
      </c>
      <c r="D1973" s="44">
        <f t="shared" si="123"/>
        <v>0</v>
      </c>
      <c r="E1973" s="217">
        <f t="shared" si="125"/>
        <v>0</v>
      </c>
      <c r="F1973" s="284"/>
      <c r="G1973" s="289"/>
      <c r="H1973" s="304"/>
      <c r="I1973" s="290"/>
      <c r="J1973" s="304"/>
      <c r="K1973" s="305"/>
      <c r="L1973" s="50"/>
      <c r="M1973" s="63"/>
    </row>
    <row r="1974" spans="1:13">
      <c r="A1974" s="44">
        <f t="shared" ca="1" si="124"/>
        <v>0</v>
      </c>
      <c r="B1974" s="44" t="b" cm="1">
        <f t="array" ref="B1974">AND(分科號=E1974,D1974&gt;=分起日,D1974&lt;=分訖日,IF(分專案="全部",TRUE,J1974=分專案))</f>
        <v>0</v>
      </c>
      <c r="C1974" s="45">
        <f t="shared" si="122"/>
        <v>0</v>
      </c>
      <c r="D1974" s="44">
        <f t="shared" si="123"/>
        <v>0</v>
      </c>
      <c r="E1974" s="217">
        <f t="shared" si="125"/>
        <v>0</v>
      </c>
      <c r="F1974" s="284"/>
      <c r="G1974" s="289"/>
      <c r="H1974" s="304"/>
      <c r="I1974" s="290"/>
      <c r="J1974" s="304"/>
      <c r="K1974" s="305"/>
      <c r="L1974" s="50"/>
      <c r="M1974" s="63"/>
    </row>
    <row r="1975" spans="1:13">
      <c r="A1975" s="44">
        <f t="shared" ca="1" si="124"/>
        <v>0</v>
      </c>
      <c r="B1975" s="44" t="b" cm="1">
        <f t="array" ref="B1975">AND(分科號=E1975,D1975&gt;=分起日,D1975&lt;=分訖日,IF(分專案="全部",TRUE,J1975=分專案))</f>
        <v>0</v>
      </c>
      <c r="C1975" s="45">
        <f t="shared" si="122"/>
        <v>0</v>
      </c>
      <c r="D1975" s="44">
        <f t="shared" si="123"/>
        <v>0</v>
      </c>
      <c r="E1975" s="217">
        <f t="shared" si="125"/>
        <v>0</v>
      </c>
      <c r="F1975" s="284"/>
      <c r="G1975" s="289"/>
      <c r="H1975" s="304"/>
      <c r="I1975" s="290"/>
      <c r="J1975" s="304"/>
      <c r="K1975" s="305"/>
      <c r="L1975" s="50"/>
      <c r="M1975" s="63"/>
    </row>
    <row r="1976" spans="1:13">
      <c r="A1976" s="44">
        <f t="shared" ca="1" si="124"/>
        <v>0</v>
      </c>
      <c r="B1976" s="44" t="b" cm="1">
        <f t="array" ref="B1976">AND(分科號=E1976,D1976&gt;=分起日,D1976&lt;=分訖日,IF(分專案="全部",TRUE,J1976=分專案))</f>
        <v>0</v>
      </c>
      <c r="C1976" s="45">
        <f t="shared" si="122"/>
        <v>0</v>
      </c>
      <c r="D1976" s="44">
        <f t="shared" si="123"/>
        <v>0</v>
      </c>
      <c r="E1976" s="217">
        <f t="shared" si="125"/>
        <v>0</v>
      </c>
      <c r="F1976" s="284"/>
      <c r="G1976" s="289"/>
      <c r="H1976" s="304"/>
      <c r="I1976" s="290"/>
      <c r="J1976" s="304"/>
      <c r="K1976" s="305"/>
      <c r="L1976" s="50"/>
      <c r="M1976" s="63"/>
    </row>
    <row r="1977" spans="1:13">
      <c r="A1977" s="44">
        <f t="shared" ca="1" si="124"/>
        <v>0</v>
      </c>
      <c r="B1977" s="44" t="b" cm="1">
        <f t="array" ref="B1977">AND(分科號=E1977,D1977&gt;=分起日,D1977&lt;=分訖日,IF(分專案="全部",TRUE,J1977=分專案))</f>
        <v>0</v>
      </c>
      <c r="C1977" s="45">
        <f t="shared" si="122"/>
        <v>0</v>
      </c>
      <c r="D1977" s="44">
        <f t="shared" si="123"/>
        <v>0</v>
      </c>
      <c r="E1977" s="217">
        <f t="shared" si="125"/>
        <v>0</v>
      </c>
      <c r="F1977" s="284"/>
      <c r="G1977" s="289"/>
      <c r="H1977" s="304"/>
      <c r="I1977" s="290"/>
      <c r="J1977" s="304"/>
      <c r="K1977" s="305"/>
      <c r="L1977" s="50"/>
      <c r="M1977" s="63"/>
    </row>
    <row r="1978" spans="1:13">
      <c r="A1978" s="44">
        <f t="shared" ca="1" si="124"/>
        <v>0</v>
      </c>
      <c r="B1978" s="44" t="b" cm="1">
        <f t="array" ref="B1978">AND(分科號=E1978,D1978&gt;=分起日,D1978&lt;=分訖日,IF(分專案="全部",TRUE,J1978=分專案))</f>
        <v>0</v>
      </c>
      <c r="C1978" s="45">
        <f t="shared" si="122"/>
        <v>0</v>
      </c>
      <c r="D1978" s="44">
        <f t="shared" si="123"/>
        <v>0</v>
      </c>
      <c r="E1978" s="217">
        <f t="shared" si="125"/>
        <v>0</v>
      </c>
      <c r="F1978" s="284"/>
      <c r="G1978" s="289"/>
      <c r="H1978" s="304"/>
      <c r="I1978" s="290"/>
      <c r="J1978" s="304"/>
      <c r="K1978" s="305"/>
      <c r="L1978" s="50"/>
      <c r="M1978" s="63"/>
    </row>
    <row r="1979" spans="1:13">
      <c r="A1979" s="44">
        <f t="shared" ca="1" si="124"/>
        <v>0</v>
      </c>
      <c r="B1979" s="44" t="b" cm="1">
        <f t="array" ref="B1979">AND(分科號=E1979,D1979&gt;=分起日,D1979&lt;=分訖日,IF(分專案="全部",TRUE,J1979=分專案))</f>
        <v>0</v>
      </c>
      <c r="C1979" s="45">
        <f t="shared" si="122"/>
        <v>0</v>
      </c>
      <c r="D1979" s="44">
        <f t="shared" si="123"/>
        <v>0</v>
      </c>
      <c r="E1979" s="217">
        <f t="shared" si="125"/>
        <v>0</v>
      </c>
      <c r="F1979" s="284"/>
      <c r="G1979" s="289"/>
      <c r="H1979" s="304"/>
      <c r="I1979" s="290"/>
      <c r="J1979" s="304"/>
      <c r="K1979" s="305"/>
      <c r="L1979" s="50"/>
      <c r="M1979" s="63"/>
    </row>
    <row r="1980" spans="1:13">
      <c r="A1980" s="44">
        <f t="shared" ca="1" si="124"/>
        <v>0</v>
      </c>
      <c r="B1980" s="44" t="b" cm="1">
        <f t="array" ref="B1980">AND(分科號=E1980,D1980&gt;=分起日,D1980&lt;=分訖日,IF(分專案="全部",TRUE,J1980=分專案))</f>
        <v>0</v>
      </c>
      <c r="C1980" s="45">
        <f t="shared" si="122"/>
        <v>0</v>
      </c>
      <c r="D1980" s="44">
        <f t="shared" si="123"/>
        <v>0</v>
      </c>
      <c r="E1980" s="217">
        <f t="shared" si="125"/>
        <v>0</v>
      </c>
      <c r="F1980" s="284"/>
      <c r="G1980" s="289"/>
      <c r="H1980" s="304"/>
      <c r="I1980" s="290"/>
      <c r="J1980" s="304"/>
      <c r="K1980" s="305"/>
      <c r="L1980" s="50"/>
      <c r="M1980" s="63"/>
    </row>
    <row r="1981" spans="1:13">
      <c r="A1981" s="44">
        <f t="shared" ca="1" si="124"/>
        <v>0</v>
      </c>
      <c r="B1981" s="44" t="b" cm="1">
        <f t="array" ref="B1981">AND(分科號=E1981,D1981&gt;=分起日,D1981&lt;=分訖日,IF(分專案="全部",TRUE,J1981=分專案))</f>
        <v>0</v>
      </c>
      <c r="C1981" s="45">
        <f t="shared" si="122"/>
        <v>0</v>
      </c>
      <c r="D1981" s="44">
        <f t="shared" si="123"/>
        <v>0</v>
      </c>
      <c r="E1981" s="217">
        <f t="shared" si="125"/>
        <v>0</v>
      </c>
      <c r="F1981" s="284"/>
      <c r="G1981" s="289"/>
      <c r="H1981" s="304"/>
      <c r="I1981" s="290"/>
      <c r="J1981" s="304"/>
      <c r="K1981" s="305"/>
      <c r="L1981" s="50"/>
      <c r="M1981" s="63"/>
    </row>
    <row r="1982" spans="1:13">
      <c r="A1982" s="44">
        <f t="shared" ca="1" si="124"/>
        <v>0</v>
      </c>
      <c r="B1982" s="44" t="b" cm="1">
        <f t="array" ref="B1982">AND(分科號=E1982,D1982&gt;=分起日,D1982&lt;=分訖日,IF(分專案="全部",TRUE,J1982=分專案))</f>
        <v>0</v>
      </c>
      <c r="C1982" s="45">
        <f t="shared" si="122"/>
        <v>0</v>
      </c>
      <c r="D1982" s="44">
        <f t="shared" si="123"/>
        <v>0</v>
      </c>
      <c r="E1982" s="217">
        <f t="shared" si="125"/>
        <v>0</v>
      </c>
      <c r="F1982" s="284"/>
      <c r="G1982" s="289"/>
      <c r="H1982" s="304"/>
      <c r="I1982" s="290"/>
      <c r="J1982" s="304"/>
      <c r="K1982" s="305"/>
      <c r="L1982" s="50"/>
      <c r="M1982" s="63"/>
    </row>
    <row r="1983" spans="1:13">
      <c r="A1983" s="44">
        <f t="shared" ca="1" si="124"/>
        <v>0</v>
      </c>
      <c r="B1983" s="44" t="b" cm="1">
        <f t="array" ref="B1983">AND(分科號=E1983,D1983&gt;=分起日,D1983&lt;=分訖日,IF(分專案="全部",TRUE,J1983=分專案))</f>
        <v>0</v>
      </c>
      <c r="C1983" s="45">
        <f t="shared" si="122"/>
        <v>0</v>
      </c>
      <c r="D1983" s="44">
        <f t="shared" si="123"/>
        <v>0</v>
      </c>
      <c r="E1983" s="217">
        <f t="shared" si="125"/>
        <v>0</v>
      </c>
      <c r="F1983" s="284"/>
      <c r="G1983" s="289"/>
      <c r="H1983" s="304"/>
      <c r="I1983" s="290"/>
      <c r="J1983" s="304"/>
      <c r="K1983" s="305"/>
      <c r="L1983" s="50"/>
      <c r="M1983" s="63"/>
    </row>
    <row r="1984" spans="1:13">
      <c r="A1984" s="44">
        <f t="shared" ca="1" si="124"/>
        <v>0</v>
      </c>
      <c r="B1984" s="44" t="b" cm="1">
        <f t="array" ref="B1984">AND(分科號=E1984,D1984&gt;=分起日,D1984&lt;=分訖日,IF(分專案="全部",TRUE,J1984=分專案))</f>
        <v>0</v>
      </c>
      <c r="C1984" s="45">
        <f t="shared" si="122"/>
        <v>0</v>
      </c>
      <c r="D1984" s="44">
        <f t="shared" si="123"/>
        <v>0</v>
      </c>
      <c r="E1984" s="217">
        <f t="shared" si="125"/>
        <v>0</v>
      </c>
      <c r="F1984" s="284"/>
      <c r="G1984" s="289"/>
      <c r="H1984" s="304"/>
      <c r="I1984" s="290"/>
      <c r="J1984" s="304"/>
      <c r="K1984" s="305"/>
      <c r="L1984" s="50"/>
      <c r="M1984" s="63"/>
    </row>
    <row r="1985" spans="1:13">
      <c r="A1985" s="44">
        <f t="shared" ca="1" si="124"/>
        <v>0</v>
      </c>
      <c r="B1985" s="44" t="b" cm="1">
        <f t="array" ref="B1985">AND(分科號=E1985,D1985&gt;=分起日,D1985&lt;=分訖日,IF(分專案="全部",TRUE,J1985=分專案))</f>
        <v>0</v>
      </c>
      <c r="C1985" s="45">
        <f t="shared" si="122"/>
        <v>0</v>
      </c>
      <c r="D1985" s="44">
        <f t="shared" si="123"/>
        <v>0</v>
      </c>
      <c r="E1985" s="217">
        <f t="shared" si="125"/>
        <v>0</v>
      </c>
      <c r="F1985" s="284"/>
      <c r="G1985" s="289"/>
      <c r="H1985" s="304"/>
      <c r="I1985" s="290"/>
      <c r="J1985" s="304"/>
      <c r="K1985" s="305"/>
      <c r="L1985" s="50"/>
      <c r="M1985" s="63"/>
    </row>
    <row r="1986" spans="1:13">
      <c r="A1986" s="44">
        <f t="shared" ca="1" si="124"/>
        <v>0</v>
      </c>
      <c r="B1986" s="44" t="b" cm="1">
        <f t="array" ref="B1986">AND(分科號=E1986,D1986&gt;=分起日,D1986&lt;=分訖日,IF(分專案="全部",TRUE,J1986=分專案))</f>
        <v>0</v>
      </c>
      <c r="C1986" s="45">
        <f t="shared" si="122"/>
        <v>0</v>
      </c>
      <c r="D1986" s="44">
        <f t="shared" si="123"/>
        <v>0</v>
      </c>
      <c r="E1986" s="217">
        <f t="shared" si="125"/>
        <v>0</v>
      </c>
      <c r="F1986" s="284"/>
      <c r="G1986" s="289"/>
      <c r="H1986" s="304"/>
      <c r="I1986" s="290"/>
      <c r="J1986" s="304"/>
      <c r="K1986" s="305"/>
      <c r="L1986" s="50"/>
      <c r="M1986" s="63"/>
    </row>
    <row r="1987" spans="1:13">
      <c r="A1987" s="44">
        <f t="shared" ca="1" si="124"/>
        <v>0</v>
      </c>
      <c r="B1987" s="44" t="b" cm="1">
        <f t="array" ref="B1987">AND(分科號=E1987,D1987&gt;=分起日,D1987&lt;=分訖日,IF(分專案="全部",TRUE,J1987=分專案))</f>
        <v>0</v>
      </c>
      <c r="C1987" s="45">
        <f t="shared" si="122"/>
        <v>0</v>
      </c>
      <c r="D1987" s="44">
        <f t="shared" si="123"/>
        <v>0</v>
      </c>
      <c r="E1987" s="217">
        <f t="shared" si="125"/>
        <v>0</v>
      </c>
      <c r="F1987" s="284"/>
      <c r="G1987" s="289"/>
      <c r="H1987" s="304"/>
      <c r="I1987" s="290"/>
      <c r="J1987" s="304"/>
      <c r="K1987" s="305"/>
      <c r="L1987" s="50"/>
      <c r="M1987" s="63"/>
    </row>
    <row r="1988" spans="1:13">
      <c r="A1988" s="44">
        <f t="shared" ca="1" si="124"/>
        <v>0</v>
      </c>
      <c r="B1988" s="44" t="b" cm="1">
        <f t="array" ref="B1988">AND(分科號=E1988,D1988&gt;=分起日,D1988&lt;=分訖日,IF(分專案="全部",TRUE,J1988=分專案))</f>
        <v>0</v>
      </c>
      <c r="C1988" s="45">
        <f t="shared" si="122"/>
        <v>0</v>
      </c>
      <c r="D1988" s="44">
        <f t="shared" si="123"/>
        <v>0</v>
      </c>
      <c r="E1988" s="217">
        <f t="shared" si="125"/>
        <v>0</v>
      </c>
      <c r="F1988" s="284"/>
      <c r="G1988" s="289"/>
      <c r="H1988" s="304"/>
      <c r="I1988" s="290"/>
      <c r="J1988" s="304"/>
      <c r="K1988" s="305"/>
      <c r="L1988" s="50"/>
      <c r="M1988" s="63"/>
    </row>
    <row r="1989" spans="1:13">
      <c r="A1989" s="44">
        <f t="shared" ca="1" si="124"/>
        <v>0</v>
      </c>
      <c r="B1989" s="44" t="b" cm="1">
        <f t="array" ref="B1989">AND(分科號=E1989,D1989&gt;=分起日,D1989&lt;=分訖日,IF(分專案="全部",TRUE,J1989=分專案))</f>
        <v>0</v>
      </c>
      <c r="C1989" s="45">
        <f t="shared" si="122"/>
        <v>0</v>
      </c>
      <c r="D1989" s="44">
        <f t="shared" si="123"/>
        <v>0</v>
      </c>
      <c r="E1989" s="217">
        <f t="shared" si="125"/>
        <v>0</v>
      </c>
      <c r="F1989" s="284"/>
      <c r="G1989" s="289"/>
      <c r="H1989" s="304"/>
      <c r="I1989" s="290"/>
      <c r="J1989" s="304"/>
      <c r="K1989" s="305"/>
      <c r="L1989" s="50"/>
      <c r="M1989" s="63"/>
    </row>
    <row r="1990" spans="1:13">
      <c r="A1990" s="44">
        <f t="shared" ca="1" si="124"/>
        <v>0</v>
      </c>
      <c r="B1990" s="44" t="b" cm="1">
        <f t="array" ref="B1990">AND(分科號=E1990,D1990&gt;=分起日,D1990&lt;=分訖日,IF(分專案="全部",TRUE,J1990=分專案))</f>
        <v>0</v>
      </c>
      <c r="C1990" s="45">
        <f t="shared" si="122"/>
        <v>0</v>
      </c>
      <c r="D1990" s="44">
        <f t="shared" si="123"/>
        <v>0</v>
      </c>
      <c r="E1990" s="217">
        <f t="shared" si="125"/>
        <v>0</v>
      </c>
      <c r="F1990" s="284"/>
      <c r="G1990" s="289"/>
      <c r="H1990" s="304"/>
      <c r="I1990" s="290"/>
      <c r="J1990" s="304"/>
      <c r="K1990" s="305"/>
      <c r="L1990" s="50"/>
      <c r="M1990" s="63"/>
    </row>
    <row r="1991" spans="1:13">
      <c r="A1991" s="44">
        <f t="shared" ca="1" si="124"/>
        <v>0</v>
      </c>
      <c r="B1991" s="44" t="b" cm="1">
        <f t="array" ref="B1991">AND(分科號=E1991,D1991&gt;=分起日,D1991&lt;=分訖日,IF(分專案="全部",TRUE,J1991=分專案))</f>
        <v>0</v>
      </c>
      <c r="C1991" s="45">
        <f t="shared" ref="C1991:C2054" si="126">IF(F1991&lt;&gt;"",F1991,IF(E1991&lt;&gt;0,INDEX(C:C,ROW()-1),0))</f>
        <v>0</v>
      </c>
      <c r="D1991" s="44">
        <f t="shared" ref="D1991:D2054" si="127">IF(G1991&lt;&gt;"",G1991,IF(E1991&lt;&gt;0,INDEX(D:D,ROW()-1),0))</f>
        <v>0</v>
      </c>
      <c r="E1991" s="217">
        <f t="shared" si="125"/>
        <v>0</v>
      </c>
      <c r="F1991" s="284"/>
      <c r="G1991" s="289"/>
      <c r="H1991" s="304"/>
      <c r="I1991" s="290"/>
      <c r="J1991" s="304"/>
      <c r="K1991" s="305"/>
      <c r="L1991" s="50"/>
      <c r="M1991" s="63"/>
    </row>
    <row r="1992" spans="1:13">
      <c r="A1992" s="44">
        <f t="shared" ca="1" si="124"/>
        <v>0</v>
      </c>
      <c r="B1992" s="44" t="b" cm="1">
        <f t="array" ref="B1992">AND(分科號=E1992,D1992&gt;=分起日,D1992&lt;=分訖日,IF(分專案="全部",TRUE,J1992=分專案))</f>
        <v>0</v>
      </c>
      <c r="C1992" s="45">
        <f t="shared" si="126"/>
        <v>0</v>
      </c>
      <c r="D1992" s="44">
        <f t="shared" si="127"/>
        <v>0</v>
      </c>
      <c r="E1992" s="217">
        <f t="shared" si="125"/>
        <v>0</v>
      </c>
      <c r="F1992" s="284"/>
      <c r="G1992" s="289"/>
      <c r="H1992" s="304"/>
      <c r="I1992" s="290"/>
      <c r="J1992" s="304"/>
      <c r="K1992" s="305"/>
      <c r="L1992" s="50"/>
      <c r="M1992" s="63"/>
    </row>
    <row r="1993" spans="1:13">
      <c r="A1993" s="44">
        <f t="shared" ref="A1993:A2056" ca="1" si="128">IF(B1993,COUNTIF(OFFSET(B1993,ROW()*-1+6,,ROW()-5),TRUE),0)</f>
        <v>0</v>
      </c>
      <c r="B1993" s="44" t="b" cm="1">
        <f t="array" ref="B1993">AND(分科號=E1993,D1993&gt;=分起日,D1993&lt;=分訖日,IF(分專案="全部",TRUE,J1993=分專案))</f>
        <v>0</v>
      </c>
      <c r="C1993" s="45">
        <f t="shared" si="126"/>
        <v>0</v>
      </c>
      <c r="D1993" s="44">
        <f t="shared" si="127"/>
        <v>0</v>
      </c>
      <c r="E1993" s="217">
        <f t="shared" si="125"/>
        <v>0</v>
      </c>
      <c r="F1993" s="284"/>
      <c r="G1993" s="289"/>
      <c r="H1993" s="304"/>
      <c r="I1993" s="290"/>
      <c r="J1993" s="304"/>
      <c r="K1993" s="305"/>
      <c r="L1993" s="50"/>
      <c r="M1993" s="63"/>
    </row>
    <row r="1994" spans="1:13">
      <c r="A1994" s="44">
        <f t="shared" ca="1" si="128"/>
        <v>0</v>
      </c>
      <c r="B1994" s="44" t="b" cm="1">
        <f t="array" ref="B1994">AND(分科號=E1994,D1994&gt;=分起日,D1994&lt;=分訖日,IF(分專案="全部",TRUE,J1994=分專案))</f>
        <v>0</v>
      </c>
      <c r="C1994" s="45">
        <f t="shared" si="126"/>
        <v>0</v>
      </c>
      <c r="D1994" s="44">
        <f t="shared" si="127"/>
        <v>0</v>
      </c>
      <c r="E1994" s="217">
        <f t="shared" ref="E1994:E2057" si="129">IF(I1994&lt;&gt;"",VALUE(TRIM(LEFT(I1994,6))),0)</f>
        <v>0</v>
      </c>
      <c r="F1994" s="284"/>
      <c r="G1994" s="289"/>
      <c r="H1994" s="304"/>
      <c r="I1994" s="290"/>
      <c r="J1994" s="304"/>
      <c r="K1994" s="305"/>
      <c r="L1994" s="50"/>
      <c r="M1994" s="63"/>
    </row>
    <row r="1995" spans="1:13">
      <c r="A1995" s="44">
        <f t="shared" ca="1" si="128"/>
        <v>0</v>
      </c>
      <c r="B1995" s="44" t="b" cm="1">
        <f t="array" ref="B1995">AND(分科號=E1995,D1995&gt;=分起日,D1995&lt;=分訖日,IF(分專案="全部",TRUE,J1995=分專案))</f>
        <v>0</v>
      </c>
      <c r="C1995" s="45">
        <f t="shared" si="126"/>
        <v>0</v>
      </c>
      <c r="D1995" s="44">
        <f t="shared" si="127"/>
        <v>0</v>
      </c>
      <c r="E1995" s="217">
        <f t="shared" si="129"/>
        <v>0</v>
      </c>
      <c r="F1995" s="284"/>
      <c r="G1995" s="289"/>
      <c r="H1995" s="304"/>
      <c r="I1995" s="290"/>
      <c r="J1995" s="304"/>
      <c r="K1995" s="305"/>
      <c r="L1995" s="50"/>
      <c r="M1995" s="63"/>
    </row>
    <row r="1996" spans="1:13">
      <c r="A1996" s="44">
        <f t="shared" ca="1" si="128"/>
        <v>0</v>
      </c>
      <c r="B1996" s="44" t="b" cm="1">
        <f t="array" ref="B1996">AND(分科號=E1996,D1996&gt;=分起日,D1996&lt;=分訖日,IF(分專案="全部",TRUE,J1996=分專案))</f>
        <v>0</v>
      </c>
      <c r="C1996" s="45">
        <f t="shared" si="126"/>
        <v>0</v>
      </c>
      <c r="D1996" s="44">
        <f t="shared" si="127"/>
        <v>0</v>
      </c>
      <c r="E1996" s="217">
        <f t="shared" si="129"/>
        <v>0</v>
      </c>
      <c r="F1996" s="284"/>
      <c r="G1996" s="289"/>
      <c r="H1996" s="304"/>
      <c r="I1996" s="290"/>
      <c r="J1996" s="304"/>
      <c r="K1996" s="305"/>
      <c r="L1996" s="50"/>
      <c r="M1996" s="63"/>
    </row>
    <row r="1997" spans="1:13">
      <c r="A1997" s="44">
        <f t="shared" ca="1" si="128"/>
        <v>0</v>
      </c>
      <c r="B1997" s="44" t="b" cm="1">
        <f t="array" ref="B1997">AND(分科號=E1997,D1997&gt;=分起日,D1997&lt;=分訖日,IF(分專案="全部",TRUE,J1997=分專案))</f>
        <v>0</v>
      </c>
      <c r="C1997" s="45">
        <f t="shared" si="126"/>
        <v>0</v>
      </c>
      <c r="D1997" s="44">
        <f t="shared" si="127"/>
        <v>0</v>
      </c>
      <c r="E1997" s="217">
        <f t="shared" si="129"/>
        <v>0</v>
      </c>
      <c r="F1997" s="284"/>
      <c r="G1997" s="289"/>
      <c r="H1997" s="304"/>
      <c r="I1997" s="290"/>
      <c r="J1997" s="304"/>
      <c r="K1997" s="305"/>
      <c r="L1997" s="50"/>
      <c r="M1997" s="63"/>
    </row>
    <row r="1998" spans="1:13">
      <c r="A1998" s="44">
        <f t="shared" ca="1" si="128"/>
        <v>0</v>
      </c>
      <c r="B1998" s="44" t="b" cm="1">
        <f t="array" ref="B1998">AND(分科號=E1998,D1998&gt;=分起日,D1998&lt;=分訖日,IF(分專案="全部",TRUE,J1998=分專案))</f>
        <v>0</v>
      </c>
      <c r="C1998" s="45">
        <f t="shared" si="126"/>
        <v>0</v>
      </c>
      <c r="D1998" s="44">
        <f t="shared" si="127"/>
        <v>0</v>
      </c>
      <c r="E1998" s="217">
        <f t="shared" si="129"/>
        <v>0</v>
      </c>
      <c r="F1998" s="284"/>
      <c r="G1998" s="289"/>
      <c r="H1998" s="304"/>
      <c r="I1998" s="290"/>
      <c r="J1998" s="304"/>
      <c r="K1998" s="305"/>
      <c r="L1998" s="50"/>
      <c r="M1998" s="63"/>
    </row>
    <row r="1999" spans="1:13">
      <c r="A1999" s="44">
        <f t="shared" ca="1" si="128"/>
        <v>0</v>
      </c>
      <c r="B1999" s="44" t="b" cm="1">
        <f t="array" ref="B1999">AND(分科號=E1999,D1999&gt;=分起日,D1999&lt;=分訖日,IF(分專案="全部",TRUE,J1999=分專案))</f>
        <v>0</v>
      </c>
      <c r="C1999" s="45">
        <f t="shared" si="126"/>
        <v>0</v>
      </c>
      <c r="D1999" s="44">
        <f t="shared" si="127"/>
        <v>0</v>
      </c>
      <c r="E1999" s="217">
        <f t="shared" si="129"/>
        <v>0</v>
      </c>
      <c r="F1999" s="284"/>
      <c r="G1999" s="289"/>
      <c r="H1999" s="304"/>
      <c r="I1999" s="290"/>
      <c r="J1999" s="304"/>
      <c r="K1999" s="305"/>
      <c r="L1999" s="50"/>
      <c r="M1999" s="63"/>
    </row>
    <row r="2000" spans="1:13">
      <c r="A2000" s="44">
        <f t="shared" ca="1" si="128"/>
        <v>0</v>
      </c>
      <c r="B2000" s="44" t="b" cm="1">
        <f t="array" ref="B2000">AND(分科號=E2000,D2000&gt;=分起日,D2000&lt;=分訖日,IF(分專案="全部",TRUE,J2000=分專案))</f>
        <v>0</v>
      </c>
      <c r="C2000" s="45">
        <f t="shared" si="126"/>
        <v>0</v>
      </c>
      <c r="D2000" s="44">
        <f t="shared" si="127"/>
        <v>0</v>
      </c>
      <c r="E2000" s="217">
        <f t="shared" si="129"/>
        <v>0</v>
      </c>
      <c r="F2000" s="284"/>
      <c r="G2000" s="289"/>
      <c r="H2000" s="304"/>
      <c r="I2000" s="290"/>
      <c r="J2000" s="304"/>
      <c r="K2000" s="305"/>
      <c r="L2000" s="50"/>
      <c r="M2000" s="63"/>
    </row>
    <row r="2001" spans="1:13">
      <c r="A2001" s="44">
        <f t="shared" ca="1" si="128"/>
        <v>0</v>
      </c>
      <c r="B2001" s="44" t="b" cm="1">
        <f t="array" ref="B2001">AND(分科號=E2001,D2001&gt;=分起日,D2001&lt;=分訖日,IF(分專案="全部",TRUE,J2001=分專案))</f>
        <v>0</v>
      </c>
      <c r="C2001" s="45">
        <f t="shared" si="126"/>
        <v>0</v>
      </c>
      <c r="D2001" s="44">
        <f t="shared" si="127"/>
        <v>0</v>
      </c>
      <c r="E2001" s="217">
        <f t="shared" si="129"/>
        <v>0</v>
      </c>
      <c r="F2001" s="284"/>
      <c r="G2001" s="289"/>
      <c r="H2001" s="304"/>
      <c r="I2001" s="290"/>
      <c r="J2001" s="304"/>
      <c r="K2001" s="305"/>
      <c r="L2001" s="50"/>
      <c r="M2001" s="63"/>
    </row>
    <row r="2002" spans="1:13">
      <c r="A2002" s="44">
        <f t="shared" ca="1" si="128"/>
        <v>0</v>
      </c>
      <c r="B2002" s="44" t="b" cm="1">
        <f t="array" ref="B2002">AND(分科號=E2002,D2002&gt;=分起日,D2002&lt;=分訖日,IF(分專案="全部",TRUE,J2002=分專案))</f>
        <v>0</v>
      </c>
      <c r="C2002" s="45">
        <f t="shared" si="126"/>
        <v>0</v>
      </c>
      <c r="D2002" s="44">
        <f t="shared" si="127"/>
        <v>0</v>
      </c>
      <c r="E2002" s="217">
        <f t="shared" si="129"/>
        <v>0</v>
      </c>
      <c r="F2002" s="284"/>
      <c r="G2002" s="289"/>
      <c r="H2002" s="304"/>
      <c r="I2002" s="290"/>
      <c r="J2002" s="304"/>
      <c r="K2002" s="305"/>
      <c r="L2002" s="50"/>
      <c r="M2002" s="63"/>
    </row>
    <row r="2003" spans="1:13">
      <c r="A2003" s="44">
        <f t="shared" ca="1" si="128"/>
        <v>0</v>
      </c>
      <c r="B2003" s="44" t="b" cm="1">
        <f t="array" ref="B2003">AND(分科號=E2003,D2003&gt;=分起日,D2003&lt;=分訖日,IF(分專案="全部",TRUE,J2003=分專案))</f>
        <v>0</v>
      </c>
      <c r="C2003" s="45">
        <f t="shared" si="126"/>
        <v>0</v>
      </c>
      <c r="D2003" s="44">
        <f t="shared" si="127"/>
        <v>0</v>
      </c>
      <c r="E2003" s="217">
        <f t="shared" si="129"/>
        <v>0</v>
      </c>
      <c r="F2003" s="284"/>
      <c r="G2003" s="289"/>
      <c r="H2003" s="304"/>
      <c r="I2003" s="290"/>
      <c r="J2003" s="304"/>
      <c r="K2003" s="305"/>
      <c r="L2003" s="50"/>
      <c r="M2003" s="63"/>
    </row>
    <row r="2004" spans="1:13">
      <c r="A2004" s="44">
        <f t="shared" ca="1" si="128"/>
        <v>0</v>
      </c>
      <c r="B2004" s="44" t="b" cm="1">
        <f t="array" ref="B2004">AND(分科號=E2004,D2004&gt;=分起日,D2004&lt;=分訖日,IF(分專案="全部",TRUE,J2004=分專案))</f>
        <v>0</v>
      </c>
      <c r="C2004" s="45">
        <f t="shared" si="126"/>
        <v>0</v>
      </c>
      <c r="D2004" s="44">
        <f t="shared" si="127"/>
        <v>0</v>
      </c>
      <c r="E2004" s="217">
        <f t="shared" si="129"/>
        <v>0</v>
      </c>
      <c r="F2004" s="284"/>
      <c r="G2004" s="289"/>
      <c r="H2004" s="304"/>
      <c r="I2004" s="290"/>
      <c r="J2004" s="304"/>
      <c r="K2004" s="305"/>
      <c r="L2004" s="50"/>
      <c r="M2004" s="63"/>
    </row>
    <row r="2005" spans="1:13">
      <c r="A2005" s="44">
        <f t="shared" ca="1" si="128"/>
        <v>0</v>
      </c>
      <c r="B2005" s="44" t="b" cm="1">
        <f t="array" ref="B2005">AND(分科號=E2005,D2005&gt;=分起日,D2005&lt;=分訖日,IF(分專案="全部",TRUE,J2005=分專案))</f>
        <v>0</v>
      </c>
      <c r="C2005" s="45">
        <f t="shared" si="126"/>
        <v>0</v>
      </c>
      <c r="D2005" s="44">
        <f t="shared" si="127"/>
        <v>0</v>
      </c>
      <c r="E2005" s="217">
        <f t="shared" si="129"/>
        <v>0</v>
      </c>
      <c r="F2005" s="284"/>
      <c r="G2005" s="289"/>
      <c r="H2005" s="304"/>
      <c r="I2005" s="290"/>
      <c r="J2005" s="304"/>
      <c r="K2005" s="305"/>
      <c r="L2005" s="50"/>
      <c r="M2005" s="63"/>
    </row>
    <row r="2006" spans="1:13">
      <c r="A2006" s="44">
        <f t="shared" ca="1" si="128"/>
        <v>0</v>
      </c>
      <c r="B2006" s="44" t="b" cm="1">
        <f t="array" ref="B2006">AND(分科號=E2006,D2006&gt;=分起日,D2006&lt;=分訖日,IF(分專案="全部",TRUE,J2006=分專案))</f>
        <v>0</v>
      </c>
      <c r="C2006" s="45">
        <f t="shared" si="126"/>
        <v>0</v>
      </c>
      <c r="D2006" s="44">
        <f t="shared" si="127"/>
        <v>0</v>
      </c>
      <c r="E2006" s="217">
        <f t="shared" si="129"/>
        <v>0</v>
      </c>
      <c r="F2006" s="284"/>
      <c r="G2006" s="289"/>
      <c r="H2006" s="304"/>
      <c r="I2006" s="290"/>
      <c r="J2006" s="304"/>
      <c r="K2006" s="305"/>
      <c r="L2006" s="50"/>
      <c r="M2006" s="63"/>
    </row>
    <row r="2007" spans="1:13">
      <c r="A2007" s="44">
        <f t="shared" ca="1" si="128"/>
        <v>0</v>
      </c>
      <c r="B2007" s="44" t="b" cm="1">
        <f t="array" ref="B2007">AND(分科號=E2007,D2007&gt;=分起日,D2007&lt;=分訖日,IF(分專案="全部",TRUE,J2007=分專案))</f>
        <v>0</v>
      </c>
      <c r="C2007" s="45">
        <f t="shared" si="126"/>
        <v>0</v>
      </c>
      <c r="D2007" s="44">
        <f t="shared" si="127"/>
        <v>0</v>
      </c>
      <c r="E2007" s="217">
        <f t="shared" si="129"/>
        <v>0</v>
      </c>
      <c r="F2007" s="284"/>
      <c r="G2007" s="289"/>
      <c r="H2007" s="304"/>
      <c r="I2007" s="290"/>
      <c r="J2007" s="304"/>
      <c r="K2007" s="305"/>
      <c r="L2007" s="50"/>
      <c r="M2007" s="63"/>
    </row>
    <row r="2008" spans="1:13">
      <c r="A2008" s="44">
        <f t="shared" ca="1" si="128"/>
        <v>0</v>
      </c>
      <c r="B2008" s="44" t="b" cm="1">
        <f t="array" ref="B2008">AND(分科號=E2008,D2008&gt;=分起日,D2008&lt;=分訖日,IF(分專案="全部",TRUE,J2008=分專案))</f>
        <v>0</v>
      </c>
      <c r="C2008" s="45">
        <f t="shared" si="126"/>
        <v>0</v>
      </c>
      <c r="D2008" s="44">
        <f t="shared" si="127"/>
        <v>0</v>
      </c>
      <c r="E2008" s="217">
        <f t="shared" si="129"/>
        <v>0</v>
      </c>
      <c r="F2008" s="284"/>
      <c r="G2008" s="289"/>
      <c r="H2008" s="304"/>
      <c r="I2008" s="290"/>
      <c r="J2008" s="304"/>
      <c r="K2008" s="305"/>
      <c r="L2008" s="50"/>
      <c r="M2008" s="63"/>
    </row>
    <row r="2009" spans="1:13">
      <c r="A2009" s="44">
        <f t="shared" ca="1" si="128"/>
        <v>0</v>
      </c>
      <c r="B2009" s="44" t="b" cm="1">
        <f t="array" ref="B2009">AND(分科號=E2009,D2009&gt;=分起日,D2009&lt;=分訖日,IF(分專案="全部",TRUE,J2009=分專案))</f>
        <v>0</v>
      </c>
      <c r="C2009" s="45">
        <f t="shared" si="126"/>
        <v>0</v>
      </c>
      <c r="D2009" s="44">
        <f t="shared" si="127"/>
        <v>0</v>
      </c>
      <c r="E2009" s="217">
        <f t="shared" si="129"/>
        <v>0</v>
      </c>
      <c r="F2009" s="284"/>
      <c r="G2009" s="289"/>
      <c r="H2009" s="304"/>
      <c r="I2009" s="290"/>
      <c r="J2009" s="304"/>
      <c r="K2009" s="305"/>
      <c r="L2009" s="50"/>
      <c r="M2009" s="63"/>
    </row>
    <row r="2010" spans="1:13">
      <c r="A2010" s="44">
        <f t="shared" ca="1" si="128"/>
        <v>0</v>
      </c>
      <c r="B2010" s="44" t="b" cm="1">
        <f t="array" ref="B2010">AND(分科號=E2010,D2010&gt;=分起日,D2010&lt;=分訖日,IF(分專案="全部",TRUE,J2010=分專案))</f>
        <v>0</v>
      </c>
      <c r="C2010" s="45">
        <f t="shared" si="126"/>
        <v>0</v>
      </c>
      <c r="D2010" s="44">
        <f t="shared" si="127"/>
        <v>0</v>
      </c>
      <c r="E2010" s="217">
        <f t="shared" si="129"/>
        <v>0</v>
      </c>
      <c r="F2010" s="284"/>
      <c r="G2010" s="289"/>
      <c r="H2010" s="304"/>
      <c r="I2010" s="290"/>
      <c r="J2010" s="304"/>
      <c r="K2010" s="305"/>
      <c r="L2010" s="50"/>
      <c r="M2010" s="63"/>
    </row>
    <row r="2011" spans="1:13">
      <c r="A2011" s="44">
        <f t="shared" ca="1" si="128"/>
        <v>0</v>
      </c>
      <c r="B2011" s="44" t="b" cm="1">
        <f t="array" ref="B2011">AND(分科號=E2011,D2011&gt;=分起日,D2011&lt;=分訖日,IF(分專案="全部",TRUE,J2011=分專案))</f>
        <v>0</v>
      </c>
      <c r="C2011" s="45">
        <f t="shared" si="126"/>
        <v>0</v>
      </c>
      <c r="D2011" s="44">
        <f t="shared" si="127"/>
        <v>0</v>
      </c>
      <c r="E2011" s="217">
        <f t="shared" si="129"/>
        <v>0</v>
      </c>
      <c r="F2011" s="284"/>
      <c r="G2011" s="289"/>
      <c r="H2011" s="304"/>
      <c r="I2011" s="290"/>
      <c r="J2011" s="304"/>
      <c r="K2011" s="305"/>
      <c r="L2011" s="50"/>
      <c r="M2011" s="63"/>
    </row>
    <row r="2012" spans="1:13">
      <c r="A2012" s="44">
        <f t="shared" ca="1" si="128"/>
        <v>0</v>
      </c>
      <c r="B2012" s="44" t="b" cm="1">
        <f t="array" ref="B2012">AND(分科號=E2012,D2012&gt;=分起日,D2012&lt;=分訖日,IF(分專案="全部",TRUE,J2012=分專案))</f>
        <v>0</v>
      </c>
      <c r="C2012" s="45">
        <f t="shared" si="126"/>
        <v>0</v>
      </c>
      <c r="D2012" s="44">
        <f t="shared" si="127"/>
        <v>0</v>
      </c>
      <c r="E2012" s="217">
        <f t="shared" si="129"/>
        <v>0</v>
      </c>
      <c r="F2012" s="284"/>
      <c r="G2012" s="289"/>
      <c r="H2012" s="304"/>
      <c r="I2012" s="290"/>
      <c r="J2012" s="304"/>
      <c r="K2012" s="305"/>
      <c r="L2012" s="50"/>
      <c r="M2012" s="63"/>
    </row>
    <row r="2013" spans="1:13">
      <c r="A2013" s="44">
        <f t="shared" ca="1" si="128"/>
        <v>0</v>
      </c>
      <c r="B2013" s="44" t="b" cm="1">
        <f t="array" ref="B2013">AND(分科號=E2013,D2013&gt;=分起日,D2013&lt;=分訖日,IF(分專案="全部",TRUE,J2013=分專案))</f>
        <v>0</v>
      </c>
      <c r="C2013" s="45">
        <f t="shared" si="126"/>
        <v>0</v>
      </c>
      <c r="D2013" s="44">
        <f t="shared" si="127"/>
        <v>0</v>
      </c>
      <c r="E2013" s="217">
        <f t="shared" si="129"/>
        <v>0</v>
      </c>
      <c r="F2013" s="284"/>
      <c r="G2013" s="289"/>
      <c r="H2013" s="304"/>
      <c r="I2013" s="290"/>
      <c r="J2013" s="304"/>
      <c r="K2013" s="305"/>
      <c r="L2013" s="50"/>
      <c r="M2013" s="63"/>
    </row>
    <row r="2014" spans="1:13">
      <c r="A2014" s="44">
        <f t="shared" ca="1" si="128"/>
        <v>0</v>
      </c>
      <c r="B2014" s="44" t="b" cm="1">
        <f t="array" ref="B2014">AND(分科號=E2014,D2014&gt;=分起日,D2014&lt;=分訖日,IF(分專案="全部",TRUE,J2014=分專案))</f>
        <v>0</v>
      </c>
      <c r="C2014" s="45">
        <f t="shared" si="126"/>
        <v>0</v>
      </c>
      <c r="D2014" s="44">
        <f t="shared" si="127"/>
        <v>0</v>
      </c>
      <c r="E2014" s="217">
        <f t="shared" si="129"/>
        <v>0</v>
      </c>
      <c r="F2014" s="284"/>
      <c r="G2014" s="289"/>
      <c r="H2014" s="304"/>
      <c r="I2014" s="290"/>
      <c r="J2014" s="304"/>
      <c r="K2014" s="305"/>
      <c r="L2014" s="50"/>
      <c r="M2014" s="63"/>
    </row>
    <row r="2015" spans="1:13">
      <c r="A2015" s="44">
        <f t="shared" ca="1" si="128"/>
        <v>0</v>
      </c>
      <c r="B2015" s="44" t="b" cm="1">
        <f t="array" ref="B2015">AND(分科號=E2015,D2015&gt;=分起日,D2015&lt;=分訖日,IF(分專案="全部",TRUE,J2015=分專案))</f>
        <v>0</v>
      </c>
      <c r="C2015" s="45">
        <f t="shared" si="126"/>
        <v>0</v>
      </c>
      <c r="D2015" s="44">
        <f t="shared" si="127"/>
        <v>0</v>
      </c>
      <c r="E2015" s="217">
        <f t="shared" si="129"/>
        <v>0</v>
      </c>
      <c r="F2015" s="284"/>
      <c r="G2015" s="289"/>
      <c r="H2015" s="304"/>
      <c r="I2015" s="290"/>
      <c r="J2015" s="304"/>
      <c r="K2015" s="305"/>
      <c r="L2015" s="50"/>
      <c r="M2015" s="63"/>
    </row>
    <row r="2016" spans="1:13">
      <c r="A2016" s="44">
        <f t="shared" ca="1" si="128"/>
        <v>0</v>
      </c>
      <c r="B2016" s="44" t="b" cm="1">
        <f t="array" ref="B2016">AND(分科號=E2016,D2016&gt;=分起日,D2016&lt;=分訖日,IF(分專案="全部",TRUE,J2016=分專案))</f>
        <v>0</v>
      </c>
      <c r="C2016" s="45">
        <f t="shared" si="126"/>
        <v>0</v>
      </c>
      <c r="D2016" s="44">
        <f t="shared" si="127"/>
        <v>0</v>
      </c>
      <c r="E2016" s="217">
        <f t="shared" si="129"/>
        <v>0</v>
      </c>
      <c r="F2016" s="284"/>
      <c r="G2016" s="289"/>
      <c r="H2016" s="304"/>
      <c r="I2016" s="290"/>
      <c r="J2016" s="304"/>
      <c r="K2016" s="305"/>
      <c r="L2016" s="50"/>
      <c r="M2016" s="63"/>
    </row>
    <row r="2017" spans="1:13">
      <c r="A2017" s="44">
        <f t="shared" ca="1" si="128"/>
        <v>0</v>
      </c>
      <c r="B2017" s="44" t="b" cm="1">
        <f t="array" ref="B2017">AND(分科號=E2017,D2017&gt;=分起日,D2017&lt;=分訖日,IF(分專案="全部",TRUE,J2017=分專案))</f>
        <v>0</v>
      </c>
      <c r="C2017" s="45">
        <f t="shared" si="126"/>
        <v>0</v>
      </c>
      <c r="D2017" s="44">
        <f t="shared" si="127"/>
        <v>0</v>
      </c>
      <c r="E2017" s="217">
        <f t="shared" si="129"/>
        <v>0</v>
      </c>
      <c r="F2017" s="284"/>
      <c r="G2017" s="289"/>
      <c r="H2017" s="304"/>
      <c r="I2017" s="290"/>
      <c r="J2017" s="304"/>
      <c r="K2017" s="305"/>
      <c r="L2017" s="50"/>
      <c r="M2017" s="63"/>
    </row>
    <row r="2018" spans="1:13">
      <c r="A2018" s="44">
        <f t="shared" ca="1" si="128"/>
        <v>0</v>
      </c>
      <c r="B2018" s="44" t="b" cm="1">
        <f t="array" ref="B2018">AND(分科號=E2018,D2018&gt;=分起日,D2018&lt;=分訖日,IF(分專案="全部",TRUE,J2018=分專案))</f>
        <v>0</v>
      </c>
      <c r="C2018" s="45">
        <f t="shared" si="126"/>
        <v>0</v>
      </c>
      <c r="D2018" s="44">
        <f t="shared" si="127"/>
        <v>0</v>
      </c>
      <c r="E2018" s="217">
        <f t="shared" si="129"/>
        <v>0</v>
      </c>
      <c r="F2018" s="284"/>
      <c r="G2018" s="289"/>
      <c r="H2018" s="304"/>
      <c r="I2018" s="290"/>
      <c r="J2018" s="304"/>
      <c r="K2018" s="305"/>
      <c r="L2018" s="50"/>
      <c r="M2018" s="63"/>
    </row>
    <row r="2019" spans="1:13">
      <c r="A2019" s="44">
        <f t="shared" ca="1" si="128"/>
        <v>0</v>
      </c>
      <c r="B2019" s="44" t="b" cm="1">
        <f t="array" ref="B2019">AND(分科號=E2019,D2019&gt;=分起日,D2019&lt;=分訖日,IF(分專案="全部",TRUE,J2019=分專案))</f>
        <v>0</v>
      </c>
      <c r="C2019" s="45">
        <f t="shared" si="126"/>
        <v>0</v>
      </c>
      <c r="D2019" s="44">
        <f t="shared" si="127"/>
        <v>0</v>
      </c>
      <c r="E2019" s="217">
        <f t="shared" si="129"/>
        <v>0</v>
      </c>
      <c r="F2019" s="284"/>
      <c r="G2019" s="289"/>
      <c r="H2019" s="304"/>
      <c r="I2019" s="290"/>
      <c r="J2019" s="304"/>
      <c r="K2019" s="305"/>
      <c r="L2019" s="50"/>
      <c r="M2019" s="63"/>
    </row>
    <row r="2020" spans="1:13">
      <c r="A2020" s="44">
        <f t="shared" ca="1" si="128"/>
        <v>0</v>
      </c>
      <c r="B2020" s="44" t="b" cm="1">
        <f t="array" ref="B2020">AND(分科號=E2020,D2020&gt;=分起日,D2020&lt;=分訖日,IF(分專案="全部",TRUE,J2020=分專案))</f>
        <v>0</v>
      </c>
      <c r="C2020" s="45">
        <f t="shared" si="126"/>
        <v>0</v>
      </c>
      <c r="D2020" s="44">
        <f t="shared" si="127"/>
        <v>0</v>
      </c>
      <c r="E2020" s="217">
        <f t="shared" si="129"/>
        <v>0</v>
      </c>
      <c r="F2020" s="284"/>
      <c r="G2020" s="289"/>
      <c r="H2020" s="304"/>
      <c r="I2020" s="290"/>
      <c r="J2020" s="304"/>
      <c r="K2020" s="305"/>
      <c r="L2020" s="50"/>
      <c r="M2020" s="63"/>
    </row>
    <row r="2021" spans="1:13">
      <c r="A2021" s="44">
        <f t="shared" ca="1" si="128"/>
        <v>0</v>
      </c>
      <c r="B2021" s="44" t="b" cm="1">
        <f t="array" ref="B2021">AND(分科號=E2021,D2021&gt;=分起日,D2021&lt;=分訖日,IF(分專案="全部",TRUE,J2021=分專案))</f>
        <v>0</v>
      </c>
      <c r="C2021" s="45">
        <f t="shared" si="126"/>
        <v>0</v>
      </c>
      <c r="D2021" s="44">
        <f t="shared" si="127"/>
        <v>0</v>
      </c>
      <c r="E2021" s="217">
        <f t="shared" si="129"/>
        <v>0</v>
      </c>
      <c r="F2021" s="284"/>
      <c r="G2021" s="289"/>
      <c r="H2021" s="304"/>
      <c r="I2021" s="290"/>
      <c r="J2021" s="304"/>
      <c r="K2021" s="305"/>
      <c r="L2021" s="50"/>
      <c r="M2021" s="63"/>
    </row>
    <row r="2022" spans="1:13">
      <c r="A2022" s="44">
        <f t="shared" ca="1" si="128"/>
        <v>0</v>
      </c>
      <c r="B2022" s="44" t="b" cm="1">
        <f t="array" ref="B2022">AND(分科號=E2022,D2022&gt;=分起日,D2022&lt;=分訖日,IF(分專案="全部",TRUE,J2022=分專案))</f>
        <v>0</v>
      </c>
      <c r="C2022" s="45">
        <f t="shared" si="126"/>
        <v>0</v>
      </c>
      <c r="D2022" s="44">
        <f t="shared" si="127"/>
        <v>0</v>
      </c>
      <c r="E2022" s="217">
        <f t="shared" si="129"/>
        <v>0</v>
      </c>
      <c r="F2022" s="284"/>
      <c r="G2022" s="289"/>
      <c r="H2022" s="304"/>
      <c r="I2022" s="290"/>
      <c r="J2022" s="304"/>
      <c r="K2022" s="305"/>
      <c r="L2022" s="50"/>
      <c r="M2022" s="63"/>
    </row>
    <row r="2023" spans="1:13">
      <c r="A2023" s="44">
        <f t="shared" ca="1" si="128"/>
        <v>0</v>
      </c>
      <c r="B2023" s="44" t="b" cm="1">
        <f t="array" ref="B2023">AND(分科號=E2023,D2023&gt;=分起日,D2023&lt;=分訖日,IF(分專案="全部",TRUE,J2023=分專案))</f>
        <v>0</v>
      </c>
      <c r="C2023" s="45">
        <f t="shared" si="126"/>
        <v>0</v>
      </c>
      <c r="D2023" s="44">
        <f t="shared" si="127"/>
        <v>0</v>
      </c>
      <c r="E2023" s="217">
        <f t="shared" si="129"/>
        <v>0</v>
      </c>
      <c r="F2023" s="284"/>
      <c r="G2023" s="289"/>
      <c r="H2023" s="304"/>
      <c r="I2023" s="290"/>
      <c r="J2023" s="304"/>
      <c r="K2023" s="305"/>
      <c r="L2023" s="50"/>
      <c r="M2023" s="63"/>
    </row>
    <row r="2024" spans="1:13">
      <c r="A2024" s="44">
        <f t="shared" ca="1" si="128"/>
        <v>0</v>
      </c>
      <c r="B2024" s="44" t="b" cm="1">
        <f t="array" ref="B2024">AND(分科號=E2024,D2024&gt;=分起日,D2024&lt;=分訖日,IF(分專案="全部",TRUE,J2024=分專案))</f>
        <v>0</v>
      </c>
      <c r="C2024" s="45">
        <f t="shared" si="126"/>
        <v>0</v>
      </c>
      <c r="D2024" s="44">
        <f t="shared" si="127"/>
        <v>0</v>
      </c>
      <c r="E2024" s="217">
        <f t="shared" si="129"/>
        <v>0</v>
      </c>
      <c r="F2024" s="284"/>
      <c r="G2024" s="289"/>
      <c r="H2024" s="304"/>
      <c r="I2024" s="290"/>
      <c r="J2024" s="304"/>
      <c r="K2024" s="305"/>
      <c r="L2024" s="50"/>
      <c r="M2024" s="63"/>
    </row>
    <row r="2025" spans="1:13">
      <c r="A2025" s="44">
        <f t="shared" ca="1" si="128"/>
        <v>0</v>
      </c>
      <c r="B2025" s="44" t="b" cm="1">
        <f t="array" ref="B2025">AND(分科號=E2025,D2025&gt;=分起日,D2025&lt;=分訖日,IF(分專案="全部",TRUE,J2025=分專案))</f>
        <v>0</v>
      </c>
      <c r="C2025" s="45">
        <f t="shared" si="126"/>
        <v>0</v>
      </c>
      <c r="D2025" s="44">
        <f t="shared" si="127"/>
        <v>0</v>
      </c>
      <c r="E2025" s="217">
        <f t="shared" si="129"/>
        <v>0</v>
      </c>
      <c r="F2025" s="284"/>
      <c r="G2025" s="289"/>
      <c r="H2025" s="304"/>
      <c r="I2025" s="290"/>
      <c r="J2025" s="304"/>
      <c r="K2025" s="305"/>
      <c r="L2025" s="50"/>
      <c r="M2025" s="63"/>
    </row>
    <row r="2026" spans="1:13">
      <c r="A2026" s="44">
        <f t="shared" ca="1" si="128"/>
        <v>0</v>
      </c>
      <c r="B2026" s="44" t="b" cm="1">
        <f t="array" ref="B2026">AND(分科號=E2026,D2026&gt;=分起日,D2026&lt;=分訖日,IF(分專案="全部",TRUE,J2026=分專案))</f>
        <v>0</v>
      </c>
      <c r="C2026" s="45">
        <f t="shared" si="126"/>
        <v>0</v>
      </c>
      <c r="D2026" s="44">
        <f t="shared" si="127"/>
        <v>0</v>
      </c>
      <c r="E2026" s="217">
        <f t="shared" si="129"/>
        <v>0</v>
      </c>
      <c r="F2026" s="284"/>
      <c r="G2026" s="289"/>
      <c r="H2026" s="304"/>
      <c r="I2026" s="290"/>
      <c r="J2026" s="304"/>
      <c r="K2026" s="305"/>
      <c r="L2026" s="50"/>
      <c r="M2026" s="63"/>
    </row>
    <row r="2027" spans="1:13">
      <c r="A2027" s="44">
        <f t="shared" ca="1" si="128"/>
        <v>0</v>
      </c>
      <c r="B2027" s="44" t="b" cm="1">
        <f t="array" ref="B2027">AND(分科號=E2027,D2027&gt;=分起日,D2027&lt;=分訖日,IF(分專案="全部",TRUE,J2027=分專案))</f>
        <v>0</v>
      </c>
      <c r="C2027" s="45">
        <f t="shared" si="126"/>
        <v>0</v>
      </c>
      <c r="D2027" s="44">
        <f t="shared" si="127"/>
        <v>0</v>
      </c>
      <c r="E2027" s="217">
        <f t="shared" si="129"/>
        <v>0</v>
      </c>
      <c r="F2027" s="284"/>
      <c r="G2027" s="289"/>
      <c r="H2027" s="304"/>
      <c r="I2027" s="290"/>
      <c r="J2027" s="304"/>
      <c r="K2027" s="305"/>
      <c r="L2027" s="50"/>
      <c r="M2027" s="63"/>
    </row>
    <row r="2028" spans="1:13">
      <c r="A2028" s="44">
        <f t="shared" ca="1" si="128"/>
        <v>0</v>
      </c>
      <c r="B2028" s="44" t="b" cm="1">
        <f t="array" ref="B2028">AND(分科號=E2028,D2028&gt;=分起日,D2028&lt;=分訖日,IF(分專案="全部",TRUE,J2028=分專案))</f>
        <v>0</v>
      </c>
      <c r="C2028" s="45">
        <f t="shared" si="126"/>
        <v>0</v>
      </c>
      <c r="D2028" s="44">
        <f t="shared" si="127"/>
        <v>0</v>
      </c>
      <c r="E2028" s="217">
        <f t="shared" si="129"/>
        <v>0</v>
      </c>
      <c r="F2028" s="284"/>
      <c r="G2028" s="289"/>
      <c r="H2028" s="304"/>
      <c r="I2028" s="290"/>
      <c r="J2028" s="304"/>
      <c r="K2028" s="305"/>
      <c r="L2028" s="50"/>
      <c r="M2028" s="63"/>
    </row>
    <row r="2029" spans="1:13">
      <c r="A2029" s="44">
        <f t="shared" ca="1" si="128"/>
        <v>0</v>
      </c>
      <c r="B2029" s="44" t="b" cm="1">
        <f t="array" ref="B2029">AND(分科號=E2029,D2029&gt;=分起日,D2029&lt;=分訖日,IF(分專案="全部",TRUE,J2029=分專案))</f>
        <v>0</v>
      </c>
      <c r="C2029" s="45">
        <f t="shared" si="126"/>
        <v>0</v>
      </c>
      <c r="D2029" s="44">
        <f t="shared" si="127"/>
        <v>0</v>
      </c>
      <c r="E2029" s="217">
        <f t="shared" si="129"/>
        <v>0</v>
      </c>
      <c r="F2029" s="284"/>
      <c r="G2029" s="289"/>
      <c r="H2029" s="304"/>
      <c r="I2029" s="290"/>
      <c r="J2029" s="304"/>
      <c r="K2029" s="305"/>
      <c r="L2029" s="50"/>
      <c r="M2029" s="63"/>
    </row>
    <row r="2030" spans="1:13">
      <c r="A2030" s="44">
        <f t="shared" ca="1" si="128"/>
        <v>0</v>
      </c>
      <c r="B2030" s="44" t="b" cm="1">
        <f t="array" ref="B2030">AND(分科號=E2030,D2030&gt;=分起日,D2030&lt;=分訖日,IF(分專案="全部",TRUE,J2030=分專案))</f>
        <v>0</v>
      </c>
      <c r="C2030" s="45">
        <f t="shared" si="126"/>
        <v>0</v>
      </c>
      <c r="D2030" s="44">
        <f t="shared" si="127"/>
        <v>0</v>
      </c>
      <c r="E2030" s="217">
        <f t="shared" si="129"/>
        <v>0</v>
      </c>
      <c r="F2030" s="284"/>
      <c r="G2030" s="289"/>
      <c r="H2030" s="304"/>
      <c r="I2030" s="290"/>
      <c r="J2030" s="304"/>
      <c r="K2030" s="305"/>
      <c r="L2030" s="50"/>
      <c r="M2030" s="63"/>
    </row>
    <row r="2031" spans="1:13">
      <c r="A2031" s="44">
        <f t="shared" ca="1" si="128"/>
        <v>0</v>
      </c>
      <c r="B2031" s="44" t="b" cm="1">
        <f t="array" ref="B2031">AND(分科號=E2031,D2031&gt;=分起日,D2031&lt;=分訖日,IF(分專案="全部",TRUE,J2031=分專案))</f>
        <v>0</v>
      </c>
      <c r="C2031" s="45">
        <f t="shared" si="126"/>
        <v>0</v>
      </c>
      <c r="D2031" s="44">
        <f t="shared" si="127"/>
        <v>0</v>
      </c>
      <c r="E2031" s="217">
        <f t="shared" si="129"/>
        <v>0</v>
      </c>
      <c r="F2031" s="284"/>
      <c r="G2031" s="289"/>
      <c r="H2031" s="304"/>
      <c r="I2031" s="290"/>
      <c r="J2031" s="304"/>
      <c r="K2031" s="305"/>
      <c r="L2031" s="50"/>
      <c r="M2031" s="63"/>
    </row>
    <row r="2032" spans="1:13">
      <c r="A2032" s="44">
        <f t="shared" ca="1" si="128"/>
        <v>0</v>
      </c>
      <c r="B2032" s="44" t="b" cm="1">
        <f t="array" ref="B2032">AND(分科號=E2032,D2032&gt;=分起日,D2032&lt;=分訖日,IF(分專案="全部",TRUE,J2032=分專案))</f>
        <v>0</v>
      </c>
      <c r="C2032" s="45">
        <f t="shared" si="126"/>
        <v>0</v>
      </c>
      <c r="D2032" s="44">
        <f t="shared" si="127"/>
        <v>0</v>
      </c>
      <c r="E2032" s="217">
        <f t="shared" si="129"/>
        <v>0</v>
      </c>
      <c r="F2032" s="284"/>
      <c r="G2032" s="289"/>
      <c r="H2032" s="304"/>
      <c r="I2032" s="290"/>
      <c r="J2032" s="304"/>
      <c r="K2032" s="305"/>
      <c r="L2032" s="50"/>
      <c r="M2032" s="63"/>
    </row>
    <row r="2033" spans="1:13">
      <c r="A2033" s="44">
        <f t="shared" ca="1" si="128"/>
        <v>0</v>
      </c>
      <c r="B2033" s="44" t="b" cm="1">
        <f t="array" ref="B2033">AND(分科號=E2033,D2033&gt;=分起日,D2033&lt;=分訖日,IF(分專案="全部",TRUE,J2033=分專案))</f>
        <v>0</v>
      </c>
      <c r="C2033" s="45">
        <f t="shared" si="126"/>
        <v>0</v>
      </c>
      <c r="D2033" s="44">
        <f t="shared" si="127"/>
        <v>0</v>
      </c>
      <c r="E2033" s="217">
        <f t="shared" si="129"/>
        <v>0</v>
      </c>
      <c r="F2033" s="284"/>
      <c r="G2033" s="289"/>
      <c r="H2033" s="304"/>
      <c r="I2033" s="290"/>
      <c r="J2033" s="304"/>
      <c r="K2033" s="305"/>
      <c r="L2033" s="50"/>
      <c r="M2033" s="63"/>
    </row>
    <row r="2034" spans="1:13">
      <c r="A2034" s="44">
        <f t="shared" ca="1" si="128"/>
        <v>0</v>
      </c>
      <c r="B2034" s="44" t="b" cm="1">
        <f t="array" ref="B2034">AND(分科號=E2034,D2034&gt;=分起日,D2034&lt;=分訖日,IF(分專案="全部",TRUE,J2034=分專案))</f>
        <v>0</v>
      </c>
      <c r="C2034" s="45">
        <f t="shared" si="126"/>
        <v>0</v>
      </c>
      <c r="D2034" s="44">
        <f t="shared" si="127"/>
        <v>0</v>
      </c>
      <c r="E2034" s="217">
        <f t="shared" si="129"/>
        <v>0</v>
      </c>
      <c r="F2034" s="284"/>
      <c r="G2034" s="289"/>
      <c r="H2034" s="304"/>
      <c r="I2034" s="290"/>
      <c r="J2034" s="304"/>
      <c r="K2034" s="305"/>
      <c r="L2034" s="50"/>
      <c r="M2034" s="63"/>
    </row>
    <row r="2035" spans="1:13">
      <c r="A2035" s="44">
        <f t="shared" ca="1" si="128"/>
        <v>0</v>
      </c>
      <c r="B2035" s="44" t="b" cm="1">
        <f t="array" ref="B2035">AND(分科號=E2035,D2035&gt;=分起日,D2035&lt;=分訖日,IF(分專案="全部",TRUE,J2035=分專案))</f>
        <v>0</v>
      </c>
      <c r="C2035" s="45">
        <f t="shared" si="126"/>
        <v>0</v>
      </c>
      <c r="D2035" s="44">
        <f t="shared" si="127"/>
        <v>0</v>
      </c>
      <c r="E2035" s="217">
        <f t="shared" si="129"/>
        <v>0</v>
      </c>
      <c r="F2035" s="284"/>
      <c r="G2035" s="289"/>
      <c r="H2035" s="304"/>
      <c r="I2035" s="290"/>
      <c r="J2035" s="304"/>
      <c r="K2035" s="305"/>
      <c r="L2035" s="50"/>
      <c r="M2035" s="63"/>
    </row>
    <row r="2036" spans="1:13">
      <c r="A2036" s="44">
        <f t="shared" ca="1" si="128"/>
        <v>0</v>
      </c>
      <c r="B2036" s="44" t="b" cm="1">
        <f t="array" ref="B2036">AND(分科號=E2036,D2036&gt;=分起日,D2036&lt;=分訖日,IF(分專案="全部",TRUE,J2036=分專案))</f>
        <v>0</v>
      </c>
      <c r="C2036" s="45">
        <f t="shared" si="126"/>
        <v>0</v>
      </c>
      <c r="D2036" s="44">
        <f t="shared" si="127"/>
        <v>0</v>
      </c>
      <c r="E2036" s="217">
        <f t="shared" si="129"/>
        <v>0</v>
      </c>
      <c r="F2036" s="284"/>
      <c r="G2036" s="289"/>
      <c r="H2036" s="304"/>
      <c r="I2036" s="290"/>
      <c r="J2036" s="304"/>
      <c r="K2036" s="305"/>
      <c r="L2036" s="50"/>
      <c r="M2036" s="63"/>
    </row>
    <row r="2037" spans="1:13">
      <c r="A2037" s="44">
        <f t="shared" ca="1" si="128"/>
        <v>0</v>
      </c>
      <c r="B2037" s="44" t="b" cm="1">
        <f t="array" ref="B2037">AND(分科號=E2037,D2037&gt;=分起日,D2037&lt;=分訖日,IF(分專案="全部",TRUE,J2037=分專案))</f>
        <v>0</v>
      </c>
      <c r="C2037" s="45">
        <f t="shared" si="126"/>
        <v>0</v>
      </c>
      <c r="D2037" s="44">
        <f t="shared" si="127"/>
        <v>0</v>
      </c>
      <c r="E2037" s="217">
        <f t="shared" si="129"/>
        <v>0</v>
      </c>
      <c r="F2037" s="284"/>
      <c r="G2037" s="289"/>
      <c r="H2037" s="304"/>
      <c r="I2037" s="290"/>
      <c r="J2037" s="304"/>
      <c r="K2037" s="305"/>
      <c r="L2037" s="50"/>
      <c r="M2037" s="63"/>
    </row>
    <row r="2038" spans="1:13">
      <c r="A2038" s="44">
        <f t="shared" ca="1" si="128"/>
        <v>0</v>
      </c>
      <c r="B2038" s="44" t="b" cm="1">
        <f t="array" ref="B2038">AND(分科號=E2038,D2038&gt;=分起日,D2038&lt;=分訖日,IF(分專案="全部",TRUE,J2038=分專案))</f>
        <v>0</v>
      </c>
      <c r="C2038" s="45">
        <f t="shared" si="126"/>
        <v>0</v>
      </c>
      <c r="D2038" s="44">
        <f t="shared" si="127"/>
        <v>0</v>
      </c>
      <c r="E2038" s="217">
        <f t="shared" si="129"/>
        <v>0</v>
      </c>
      <c r="F2038" s="284"/>
      <c r="G2038" s="289"/>
      <c r="H2038" s="304"/>
      <c r="I2038" s="290"/>
      <c r="J2038" s="304"/>
      <c r="K2038" s="305"/>
      <c r="L2038" s="50"/>
      <c r="M2038" s="63"/>
    </row>
    <row r="2039" spans="1:13">
      <c r="A2039" s="44">
        <f t="shared" ca="1" si="128"/>
        <v>0</v>
      </c>
      <c r="B2039" s="44" t="b" cm="1">
        <f t="array" ref="B2039">AND(分科號=E2039,D2039&gt;=分起日,D2039&lt;=分訖日,IF(分專案="全部",TRUE,J2039=分專案))</f>
        <v>0</v>
      </c>
      <c r="C2039" s="45">
        <f t="shared" si="126"/>
        <v>0</v>
      </c>
      <c r="D2039" s="44">
        <f t="shared" si="127"/>
        <v>0</v>
      </c>
      <c r="E2039" s="217">
        <f t="shared" si="129"/>
        <v>0</v>
      </c>
      <c r="F2039" s="284"/>
      <c r="G2039" s="289"/>
      <c r="H2039" s="304"/>
      <c r="I2039" s="290"/>
      <c r="J2039" s="304"/>
      <c r="K2039" s="305"/>
      <c r="L2039" s="50"/>
      <c r="M2039" s="63"/>
    </row>
    <row r="2040" spans="1:13">
      <c r="A2040" s="44">
        <f t="shared" ca="1" si="128"/>
        <v>0</v>
      </c>
      <c r="B2040" s="44" t="b" cm="1">
        <f t="array" ref="B2040">AND(分科號=E2040,D2040&gt;=分起日,D2040&lt;=分訖日,IF(分專案="全部",TRUE,J2040=分專案))</f>
        <v>0</v>
      </c>
      <c r="C2040" s="45">
        <f t="shared" si="126"/>
        <v>0</v>
      </c>
      <c r="D2040" s="44">
        <f t="shared" si="127"/>
        <v>0</v>
      </c>
      <c r="E2040" s="217">
        <f t="shared" si="129"/>
        <v>0</v>
      </c>
      <c r="F2040" s="284"/>
      <c r="G2040" s="289"/>
      <c r="H2040" s="304"/>
      <c r="I2040" s="290"/>
      <c r="J2040" s="304"/>
      <c r="K2040" s="305"/>
      <c r="L2040" s="50"/>
      <c r="M2040" s="63"/>
    </row>
    <row r="2041" spans="1:13">
      <c r="A2041" s="44">
        <f t="shared" ca="1" si="128"/>
        <v>0</v>
      </c>
      <c r="B2041" s="44" t="b" cm="1">
        <f t="array" ref="B2041">AND(分科號=E2041,D2041&gt;=分起日,D2041&lt;=分訖日,IF(分專案="全部",TRUE,J2041=分專案))</f>
        <v>0</v>
      </c>
      <c r="C2041" s="45">
        <f t="shared" si="126"/>
        <v>0</v>
      </c>
      <c r="D2041" s="44">
        <f t="shared" si="127"/>
        <v>0</v>
      </c>
      <c r="E2041" s="217">
        <f t="shared" si="129"/>
        <v>0</v>
      </c>
      <c r="F2041" s="284"/>
      <c r="G2041" s="289"/>
      <c r="H2041" s="304"/>
      <c r="I2041" s="290"/>
      <c r="J2041" s="304"/>
      <c r="K2041" s="305"/>
      <c r="L2041" s="50"/>
      <c r="M2041" s="63"/>
    </row>
    <row r="2042" spans="1:13">
      <c r="A2042" s="44">
        <f t="shared" ca="1" si="128"/>
        <v>0</v>
      </c>
      <c r="B2042" s="44" t="b" cm="1">
        <f t="array" ref="B2042">AND(分科號=E2042,D2042&gt;=分起日,D2042&lt;=分訖日,IF(分專案="全部",TRUE,J2042=分專案))</f>
        <v>0</v>
      </c>
      <c r="C2042" s="45">
        <f t="shared" si="126"/>
        <v>0</v>
      </c>
      <c r="D2042" s="44">
        <f t="shared" si="127"/>
        <v>0</v>
      </c>
      <c r="E2042" s="217">
        <f t="shared" si="129"/>
        <v>0</v>
      </c>
      <c r="F2042" s="284"/>
      <c r="G2042" s="289"/>
      <c r="H2042" s="304"/>
      <c r="I2042" s="290"/>
      <c r="J2042" s="304"/>
      <c r="K2042" s="305"/>
      <c r="L2042" s="50"/>
      <c r="M2042" s="63"/>
    </row>
    <row r="2043" spans="1:13">
      <c r="A2043" s="44">
        <f t="shared" ca="1" si="128"/>
        <v>0</v>
      </c>
      <c r="B2043" s="44" t="b" cm="1">
        <f t="array" ref="B2043">AND(分科號=E2043,D2043&gt;=分起日,D2043&lt;=分訖日,IF(分專案="全部",TRUE,J2043=分專案))</f>
        <v>0</v>
      </c>
      <c r="C2043" s="45">
        <f t="shared" si="126"/>
        <v>0</v>
      </c>
      <c r="D2043" s="44">
        <f t="shared" si="127"/>
        <v>0</v>
      </c>
      <c r="E2043" s="217">
        <f t="shared" si="129"/>
        <v>0</v>
      </c>
      <c r="F2043" s="284"/>
      <c r="G2043" s="289"/>
      <c r="H2043" s="304"/>
      <c r="I2043" s="290"/>
      <c r="J2043" s="304"/>
      <c r="K2043" s="305"/>
      <c r="L2043" s="50"/>
      <c r="M2043" s="63"/>
    </row>
    <row r="2044" spans="1:13">
      <c r="A2044" s="44">
        <f t="shared" ca="1" si="128"/>
        <v>0</v>
      </c>
      <c r="B2044" s="44" t="b" cm="1">
        <f t="array" ref="B2044">AND(分科號=E2044,D2044&gt;=分起日,D2044&lt;=分訖日,IF(分專案="全部",TRUE,J2044=分專案))</f>
        <v>0</v>
      </c>
      <c r="C2044" s="45">
        <f t="shared" si="126"/>
        <v>0</v>
      </c>
      <c r="D2044" s="44">
        <f t="shared" si="127"/>
        <v>0</v>
      </c>
      <c r="E2044" s="217">
        <f t="shared" si="129"/>
        <v>0</v>
      </c>
      <c r="F2044" s="284"/>
      <c r="G2044" s="289"/>
      <c r="H2044" s="304"/>
      <c r="I2044" s="290"/>
      <c r="J2044" s="304"/>
      <c r="K2044" s="305"/>
      <c r="L2044" s="50"/>
      <c r="M2044" s="63"/>
    </row>
    <row r="2045" spans="1:13">
      <c r="A2045" s="44">
        <f t="shared" ca="1" si="128"/>
        <v>0</v>
      </c>
      <c r="B2045" s="44" t="b" cm="1">
        <f t="array" ref="B2045">AND(分科號=E2045,D2045&gt;=分起日,D2045&lt;=分訖日,IF(分專案="全部",TRUE,J2045=分專案))</f>
        <v>0</v>
      </c>
      <c r="C2045" s="45">
        <f t="shared" si="126"/>
        <v>0</v>
      </c>
      <c r="D2045" s="44">
        <f t="shared" si="127"/>
        <v>0</v>
      </c>
      <c r="E2045" s="217">
        <f t="shared" si="129"/>
        <v>0</v>
      </c>
      <c r="F2045" s="284"/>
      <c r="G2045" s="289"/>
      <c r="H2045" s="304"/>
      <c r="I2045" s="290"/>
      <c r="J2045" s="304"/>
      <c r="K2045" s="305"/>
      <c r="L2045" s="50"/>
      <c r="M2045" s="63"/>
    </row>
    <row r="2046" spans="1:13">
      <c r="A2046" s="44">
        <f t="shared" ca="1" si="128"/>
        <v>0</v>
      </c>
      <c r="B2046" s="44" t="b" cm="1">
        <f t="array" ref="B2046">AND(分科號=E2046,D2046&gt;=分起日,D2046&lt;=分訖日,IF(分專案="全部",TRUE,J2046=分專案))</f>
        <v>0</v>
      </c>
      <c r="C2046" s="45">
        <f t="shared" si="126"/>
        <v>0</v>
      </c>
      <c r="D2046" s="44">
        <f t="shared" si="127"/>
        <v>0</v>
      </c>
      <c r="E2046" s="217">
        <f t="shared" si="129"/>
        <v>0</v>
      </c>
      <c r="F2046" s="284"/>
      <c r="G2046" s="289"/>
      <c r="H2046" s="304"/>
      <c r="I2046" s="290"/>
      <c r="J2046" s="304"/>
      <c r="K2046" s="305"/>
      <c r="L2046" s="50"/>
      <c r="M2046" s="63"/>
    </row>
    <row r="2047" spans="1:13">
      <c r="A2047" s="44">
        <f t="shared" ca="1" si="128"/>
        <v>0</v>
      </c>
      <c r="B2047" s="44" t="b" cm="1">
        <f t="array" ref="B2047">AND(分科號=E2047,D2047&gt;=分起日,D2047&lt;=分訖日,IF(分專案="全部",TRUE,J2047=分專案))</f>
        <v>0</v>
      </c>
      <c r="C2047" s="45">
        <f t="shared" si="126"/>
        <v>0</v>
      </c>
      <c r="D2047" s="44">
        <f t="shared" si="127"/>
        <v>0</v>
      </c>
      <c r="E2047" s="217">
        <f t="shared" si="129"/>
        <v>0</v>
      </c>
      <c r="F2047" s="284"/>
      <c r="G2047" s="289"/>
      <c r="H2047" s="304"/>
      <c r="I2047" s="290"/>
      <c r="J2047" s="304"/>
      <c r="K2047" s="305"/>
      <c r="L2047" s="50"/>
      <c r="M2047" s="63"/>
    </row>
    <row r="2048" spans="1:13">
      <c r="A2048" s="44">
        <f t="shared" ca="1" si="128"/>
        <v>0</v>
      </c>
      <c r="B2048" s="44" t="b" cm="1">
        <f t="array" ref="B2048">AND(分科號=E2048,D2048&gt;=分起日,D2048&lt;=分訖日,IF(分專案="全部",TRUE,J2048=分專案))</f>
        <v>0</v>
      </c>
      <c r="C2048" s="45">
        <f t="shared" si="126"/>
        <v>0</v>
      </c>
      <c r="D2048" s="44">
        <f t="shared" si="127"/>
        <v>0</v>
      </c>
      <c r="E2048" s="217">
        <f t="shared" si="129"/>
        <v>0</v>
      </c>
      <c r="F2048" s="284"/>
      <c r="G2048" s="289"/>
      <c r="H2048" s="304"/>
      <c r="I2048" s="290"/>
      <c r="J2048" s="304"/>
      <c r="K2048" s="305"/>
      <c r="L2048" s="50"/>
      <c r="M2048" s="63"/>
    </row>
    <row r="2049" spans="1:13">
      <c r="A2049" s="44">
        <f t="shared" ca="1" si="128"/>
        <v>0</v>
      </c>
      <c r="B2049" s="44" t="b" cm="1">
        <f t="array" ref="B2049">AND(分科號=E2049,D2049&gt;=分起日,D2049&lt;=分訖日,IF(分專案="全部",TRUE,J2049=分專案))</f>
        <v>0</v>
      </c>
      <c r="C2049" s="45">
        <f t="shared" si="126"/>
        <v>0</v>
      </c>
      <c r="D2049" s="44">
        <f t="shared" si="127"/>
        <v>0</v>
      </c>
      <c r="E2049" s="217">
        <f t="shared" si="129"/>
        <v>0</v>
      </c>
      <c r="F2049" s="284"/>
      <c r="G2049" s="289"/>
      <c r="H2049" s="304"/>
      <c r="I2049" s="290"/>
      <c r="J2049" s="304"/>
      <c r="K2049" s="305"/>
      <c r="L2049" s="50"/>
      <c r="M2049" s="63"/>
    </row>
    <row r="2050" spans="1:13">
      <c r="A2050" s="44">
        <f t="shared" ca="1" si="128"/>
        <v>0</v>
      </c>
      <c r="B2050" s="44" t="b" cm="1">
        <f t="array" ref="B2050">AND(分科號=E2050,D2050&gt;=分起日,D2050&lt;=分訖日,IF(分專案="全部",TRUE,J2050=分專案))</f>
        <v>0</v>
      </c>
      <c r="C2050" s="45">
        <f t="shared" si="126"/>
        <v>0</v>
      </c>
      <c r="D2050" s="44">
        <f t="shared" si="127"/>
        <v>0</v>
      </c>
      <c r="E2050" s="217">
        <f t="shared" si="129"/>
        <v>0</v>
      </c>
      <c r="F2050" s="284"/>
      <c r="G2050" s="289"/>
      <c r="H2050" s="304"/>
      <c r="I2050" s="290"/>
      <c r="J2050" s="304"/>
      <c r="K2050" s="305"/>
      <c r="L2050" s="50"/>
      <c r="M2050" s="63"/>
    </row>
    <row r="2051" spans="1:13">
      <c r="A2051" s="44">
        <f t="shared" ca="1" si="128"/>
        <v>0</v>
      </c>
      <c r="B2051" s="44" t="b" cm="1">
        <f t="array" ref="B2051">AND(分科號=E2051,D2051&gt;=分起日,D2051&lt;=分訖日,IF(分專案="全部",TRUE,J2051=分專案))</f>
        <v>0</v>
      </c>
      <c r="C2051" s="45">
        <f t="shared" si="126"/>
        <v>0</v>
      </c>
      <c r="D2051" s="44">
        <f t="shared" si="127"/>
        <v>0</v>
      </c>
      <c r="E2051" s="217">
        <f t="shared" si="129"/>
        <v>0</v>
      </c>
      <c r="F2051" s="284"/>
      <c r="G2051" s="289"/>
      <c r="H2051" s="304"/>
      <c r="I2051" s="290"/>
      <c r="J2051" s="304"/>
      <c r="K2051" s="305"/>
      <c r="L2051" s="50"/>
      <c r="M2051" s="63"/>
    </row>
    <row r="2052" spans="1:13">
      <c r="A2052" s="44">
        <f t="shared" ca="1" si="128"/>
        <v>0</v>
      </c>
      <c r="B2052" s="44" t="b" cm="1">
        <f t="array" ref="B2052">AND(分科號=E2052,D2052&gt;=分起日,D2052&lt;=分訖日,IF(分專案="全部",TRUE,J2052=分專案))</f>
        <v>0</v>
      </c>
      <c r="C2052" s="45">
        <f t="shared" si="126"/>
        <v>0</v>
      </c>
      <c r="D2052" s="44">
        <f t="shared" si="127"/>
        <v>0</v>
      </c>
      <c r="E2052" s="217">
        <f t="shared" si="129"/>
        <v>0</v>
      </c>
      <c r="F2052" s="284"/>
      <c r="G2052" s="289"/>
      <c r="H2052" s="304"/>
      <c r="I2052" s="290"/>
      <c r="J2052" s="304"/>
      <c r="K2052" s="305"/>
      <c r="L2052" s="50"/>
      <c r="M2052" s="63"/>
    </row>
    <row r="2053" spans="1:13">
      <c r="A2053" s="44">
        <f t="shared" ca="1" si="128"/>
        <v>0</v>
      </c>
      <c r="B2053" s="44" t="b" cm="1">
        <f t="array" ref="B2053">AND(分科號=E2053,D2053&gt;=分起日,D2053&lt;=分訖日,IF(分專案="全部",TRUE,J2053=分專案))</f>
        <v>0</v>
      </c>
      <c r="C2053" s="45">
        <f t="shared" si="126"/>
        <v>0</v>
      </c>
      <c r="D2053" s="44">
        <f t="shared" si="127"/>
        <v>0</v>
      </c>
      <c r="E2053" s="217">
        <f t="shared" si="129"/>
        <v>0</v>
      </c>
      <c r="F2053" s="284"/>
      <c r="G2053" s="289"/>
      <c r="H2053" s="304"/>
      <c r="I2053" s="290"/>
      <c r="J2053" s="304"/>
      <c r="K2053" s="305"/>
      <c r="L2053" s="50"/>
      <c r="M2053" s="63"/>
    </row>
    <row r="2054" spans="1:13">
      <c r="A2054" s="44">
        <f t="shared" ca="1" si="128"/>
        <v>0</v>
      </c>
      <c r="B2054" s="44" t="b" cm="1">
        <f t="array" ref="B2054">AND(分科號=E2054,D2054&gt;=分起日,D2054&lt;=分訖日,IF(分專案="全部",TRUE,J2054=分專案))</f>
        <v>0</v>
      </c>
      <c r="C2054" s="45">
        <f t="shared" si="126"/>
        <v>0</v>
      </c>
      <c r="D2054" s="44">
        <f t="shared" si="127"/>
        <v>0</v>
      </c>
      <c r="E2054" s="217">
        <f t="shared" si="129"/>
        <v>0</v>
      </c>
      <c r="F2054" s="284"/>
      <c r="G2054" s="289"/>
      <c r="H2054" s="304"/>
      <c r="I2054" s="290"/>
      <c r="J2054" s="304"/>
      <c r="K2054" s="305"/>
      <c r="L2054" s="50"/>
      <c r="M2054" s="63"/>
    </row>
    <row r="2055" spans="1:13">
      <c r="A2055" s="44">
        <f t="shared" ca="1" si="128"/>
        <v>0</v>
      </c>
      <c r="B2055" s="44" t="b" cm="1">
        <f t="array" ref="B2055">AND(分科號=E2055,D2055&gt;=分起日,D2055&lt;=分訖日,IF(分專案="全部",TRUE,J2055=分專案))</f>
        <v>0</v>
      </c>
      <c r="C2055" s="45">
        <f t="shared" ref="C2055:C2118" si="130">IF(F2055&lt;&gt;"",F2055,IF(E2055&lt;&gt;0,INDEX(C:C,ROW()-1),0))</f>
        <v>0</v>
      </c>
      <c r="D2055" s="44">
        <f t="shared" ref="D2055:D2118" si="131">IF(G2055&lt;&gt;"",G2055,IF(E2055&lt;&gt;0,INDEX(D:D,ROW()-1),0))</f>
        <v>0</v>
      </c>
      <c r="E2055" s="217">
        <f t="shared" si="129"/>
        <v>0</v>
      </c>
      <c r="F2055" s="284"/>
      <c r="G2055" s="289"/>
      <c r="H2055" s="304"/>
      <c r="I2055" s="290"/>
      <c r="J2055" s="304"/>
      <c r="K2055" s="305"/>
      <c r="L2055" s="50"/>
      <c r="M2055" s="63"/>
    </row>
    <row r="2056" spans="1:13">
      <c r="A2056" s="44">
        <f t="shared" ca="1" si="128"/>
        <v>0</v>
      </c>
      <c r="B2056" s="44" t="b" cm="1">
        <f t="array" ref="B2056">AND(分科號=E2056,D2056&gt;=分起日,D2056&lt;=分訖日,IF(分專案="全部",TRUE,J2056=分專案))</f>
        <v>0</v>
      </c>
      <c r="C2056" s="45">
        <f t="shared" si="130"/>
        <v>0</v>
      </c>
      <c r="D2056" s="44">
        <f t="shared" si="131"/>
        <v>0</v>
      </c>
      <c r="E2056" s="217">
        <f t="shared" si="129"/>
        <v>0</v>
      </c>
      <c r="F2056" s="284"/>
      <c r="G2056" s="289"/>
      <c r="H2056" s="304"/>
      <c r="I2056" s="290"/>
      <c r="J2056" s="304"/>
      <c r="K2056" s="305"/>
      <c r="L2056" s="50"/>
      <c r="M2056" s="63"/>
    </row>
    <row r="2057" spans="1:13">
      <c r="A2057" s="44">
        <f t="shared" ref="A2057:A2120" ca="1" si="132">IF(B2057,COUNTIF(OFFSET(B2057,ROW()*-1+6,,ROW()-5),TRUE),0)</f>
        <v>0</v>
      </c>
      <c r="B2057" s="44" t="b" cm="1">
        <f t="array" ref="B2057">AND(分科號=E2057,D2057&gt;=分起日,D2057&lt;=分訖日,IF(分專案="全部",TRUE,J2057=分專案))</f>
        <v>0</v>
      </c>
      <c r="C2057" s="45">
        <f t="shared" si="130"/>
        <v>0</v>
      </c>
      <c r="D2057" s="44">
        <f t="shared" si="131"/>
        <v>0</v>
      </c>
      <c r="E2057" s="217">
        <f t="shared" si="129"/>
        <v>0</v>
      </c>
      <c r="F2057" s="284"/>
      <c r="G2057" s="289"/>
      <c r="H2057" s="304"/>
      <c r="I2057" s="290"/>
      <c r="J2057" s="304"/>
      <c r="K2057" s="305"/>
      <c r="L2057" s="50"/>
      <c r="M2057" s="63"/>
    </row>
    <row r="2058" spans="1:13">
      <c r="A2058" s="44">
        <f t="shared" ca="1" si="132"/>
        <v>0</v>
      </c>
      <c r="B2058" s="44" t="b" cm="1">
        <f t="array" ref="B2058">AND(分科號=E2058,D2058&gt;=分起日,D2058&lt;=分訖日,IF(分專案="全部",TRUE,J2058=分專案))</f>
        <v>0</v>
      </c>
      <c r="C2058" s="45">
        <f t="shared" si="130"/>
        <v>0</v>
      </c>
      <c r="D2058" s="44">
        <f t="shared" si="131"/>
        <v>0</v>
      </c>
      <c r="E2058" s="217">
        <f t="shared" ref="E2058:E2121" si="133">IF(I2058&lt;&gt;"",VALUE(TRIM(LEFT(I2058,6))),0)</f>
        <v>0</v>
      </c>
      <c r="F2058" s="284"/>
      <c r="G2058" s="289"/>
      <c r="H2058" s="304"/>
      <c r="I2058" s="290"/>
      <c r="J2058" s="304"/>
      <c r="K2058" s="305"/>
      <c r="L2058" s="50"/>
      <c r="M2058" s="63"/>
    </row>
    <row r="2059" spans="1:13">
      <c r="A2059" s="44">
        <f t="shared" ca="1" si="132"/>
        <v>0</v>
      </c>
      <c r="B2059" s="44" t="b" cm="1">
        <f t="array" ref="B2059">AND(分科號=E2059,D2059&gt;=分起日,D2059&lt;=分訖日,IF(分專案="全部",TRUE,J2059=分專案))</f>
        <v>0</v>
      </c>
      <c r="C2059" s="45">
        <f t="shared" si="130"/>
        <v>0</v>
      </c>
      <c r="D2059" s="44">
        <f t="shared" si="131"/>
        <v>0</v>
      </c>
      <c r="E2059" s="217">
        <f t="shared" si="133"/>
        <v>0</v>
      </c>
      <c r="F2059" s="284"/>
      <c r="G2059" s="289"/>
      <c r="H2059" s="304"/>
      <c r="I2059" s="290"/>
      <c r="J2059" s="304"/>
      <c r="K2059" s="305"/>
      <c r="L2059" s="50"/>
      <c r="M2059" s="63"/>
    </row>
    <row r="2060" spans="1:13">
      <c r="A2060" s="44">
        <f t="shared" ca="1" si="132"/>
        <v>0</v>
      </c>
      <c r="B2060" s="44" t="b" cm="1">
        <f t="array" ref="B2060">AND(分科號=E2060,D2060&gt;=分起日,D2060&lt;=分訖日,IF(分專案="全部",TRUE,J2060=分專案))</f>
        <v>0</v>
      </c>
      <c r="C2060" s="45">
        <f t="shared" si="130"/>
        <v>0</v>
      </c>
      <c r="D2060" s="44">
        <f t="shared" si="131"/>
        <v>0</v>
      </c>
      <c r="E2060" s="217">
        <f t="shared" si="133"/>
        <v>0</v>
      </c>
      <c r="F2060" s="284"/>
      <c r="G2060" s="289"/>
      <c r="H2060" s="304"/>
      <c r="I2060" s="290"/>
      <c r="J2060" s="304"/>
      <c r="K2060" s="305"/>
      <c r="L2060" s="50"/>
      <c r="M2060" s="63"/>
    </row>
    <row r="2061" spans="1:13">
      <c r="A2061" s="44">
        <f t="shared" ca="1" si="132"/>
        <v>0</v>
      </c>
      <c r="B2061" s="44" t="b" cm="1">
        <f t="array" ref="B2061">AND(分科號=E2061,D2061&gt;=分起日,D2061&lt;=分訖日,IF(分專案="全部",TRUE,J2061=分專案))</f>
        <v>0</v>
      </c>
      <c r="C2061" s="45">
        <f t="shared" si="130"/>
        <v>0</v>
      </c>
      <c r="D2061" s="44">
        <f t="shared" si="131"/>
        <v>0</v>
      </c>
      <c r="E2061" s="217">
        <f t="shared" si="133"/>
        <v>0</v>
      </c>
      <c r="F2061" s="284"/>
      <c r="G2061" s="289"/>
      <c r="H2061" s="304"/>
      <c r="I2061" s="290"/>
      <c r="J2061" s="304"/>
      <c r="K2061" s="305"/>
      <c r="L2061" s="50"/>
      <c r="M2061" s="63"/>
    </row>
    <row r="2062" spans="1:13">
      <c r="A2062" s="44">
        <f t="shared" ca="1" si="132"/>
        <v>0</v>
      </c>
      <c r="B2062" s="44" t="b" cm="1">
        <f t="array" ref="B2062">AND(分科號=E2062,D2062&gt;=分起日,D2062&lt;=分訖日,IF(分專案="全部",TRUE,J2062=分專案))</f>
        <v>0</v>
      </c>
      <c r="C2062" s="45">
        <f t="shared" si="130"/>
        <v>0</v>
      </c>
      <c r="D2062" s="44">
        <f t="shared" si="131"/>
        <v>0</v>
      </c>
      <c r="E2062" s="217">
        <f t="shared" si="133"/>
        <v>0</v>
      </c>
      <c r="F2062" s="284"/>
      <c r="G2062" s="289"/>
      <c r="H2062" s="304"/>
      <c r="I2062" s="290"/>
      <c r="J2062" s="304"/>
      <c r="K2062" s="305"/>
      <c r="L2062" s="50"/>
      <c r="M2062" s="63"/>
    </row>
    <row r="2063" spans="1:13">
      <c r="A2063" s="44">
        <f t="shared" ca="1" si="132"/>
        <v>0</v>
      </c>
      <c r="B2063" s="44" t="b" cm="1">
        <f t="array" ref="B2063">AND(分科號=E2063,D2063&gt;=分起日,D2063&lt;=分訖日,IF(分專案="全部",TRUE,J2063=分專案))</f>
        <v>0</v>
      </c>
      <c r="C2063" s="45">
        <f t="shared" si="130"/>
        <v>0</v>
      </c>
      <c r="D2063" s="44">
        <f t="shared" si="131"/>
        <v>0</v>
      </c>
      <c r="E2063" s="217">
        <f t="shared" si="133"/>
        <v>0</v>
      </c>
      <c r="F2063" s="284"/>
      <c r="G2063" s="289"/>
      <c r="H2063" s="304"/>
      <c r="I2063" s="290"/>
      <c r="J2063" s="304"/>
      <c r="K2063" s="305"/>
      <c r="L2063" s="50"/>
      <c r="M2063" s="63"/>
    </row>
    <row r="2064" spans="1:13">
      <c r="A2064" s="44">
        <f t="shared" ca="1" si="132"/>
        <v>0</v>
      </c>
      <c r="B2064" s="44" t="b" cm="1">
        <f t="array" ref="B2064">AND(分科號=E2064,D2064&gt;=分起日,D2064&lt;=分訖日,IF(分專案="全部",TRUE,J2064=分專案))</f>
        <v>0</v>
      </c>
      <c r="C2064" s="45">
        <f t="shared" si="130"/>
        <v>0</v>
      </c>
      <c r="D2064" s="44">
        <f t="shared" si="131"/>
        <v>0</v>
      </c>
      <c r="E2064" s="217">
        <f t="shared" si="133"/>
        <v>0</v>
      </c>
      <c r="F2064" s="284"/>
      <c r="G2064" s="289"/>
      <c r="H2064" s="304"/>
      <c r="I2064" s="290"/>
      <c r="J2064" s="304"/>
      <c r="K2064" s="305"/>
      <c r="L2064" s="50"/>
      <c r="M2064" s="63"/>
    </row>
    <row r="2065" spans="1:13">
      <c r="A2065" s="44">
        <f t="shared" ca="1" si="132"/>
        <v>0</v>
      </c>
      <c r="B2065" s="44" t="b" cm="1">
        <f t="array" ref="B2065">AND(分科號=E2065,D2065&gt;=分起日,D2065&lt;=分訖日,IF(分專案="全部",TRUE,J2065=分專案))</f>
        <v>0</v>
      </c>
      <c r="C2065" s="45">
        <f t="shared" si="130"/>
        <v>0</v>
      </c>
      <c r="D2065" s="44">
        <f t="shared" si="131"/>
        <v>0</v>
      </c>
      <c r="E2065" s="217">
        <f t="shared" si="133"/>
        <v>0</v>
      </c>
      <c r="F2065" s="284"/>
      <c r="G2065" s="289"/>
      <c r="H2065" s="304"/>
      <c r="I2065" s="290"/>
      <c r="J2065" s="304"/>
      <c r="K2065" s="305"/>
      <c r="L2065" s="50"/>
      <c r="M2065" s="63"/>
    </row>
    <row r="2066" spans="1:13">
      <c r="A2066" s="44">
        <f t="shared" ca="1" si="132"/>
        <v>0</v>
      </c>
      <c r="B2066" s="44" t="b" cm="1">
        <f t="array" ref="B2066">AND(分科號=E2066,D2066&gt;=分起日,D2066&lt;=分訖日,IF(分專案="全部",TRUE,J2066=分專案))</f>
        <v>0</v>
      </c>
      <c r="C2066" s="45">
        <f t="shared" si="130"/>
        <v>0</v>
      </c>
      <c r="D2066" s="44">
        <f t="shared" si="131"/>
        <v>0</v>
      </c>
      <c r="E2066" s="217">
        <f t="shared" si="133"/>
        <v>0</v>
      </c>
      <c r="F2066" s="284"/>
      <c r="G2066" s="289"/>
      <c r="H2066" s="304"/>
      <c r="I2066" s="290"/>
      <c r="J2066" s="304"/>
      <c r="K2066" s="305"/>
      <c r="L2066" s="50"/>
      <c r="M2066" s="63"/>
    </row>
    <row r="2067" spans="1:13">
      <c r="A2067" s="44">
        <f t="shared" ca="1" si="132"/>
        <v>0</v>
      </c>
      <c r="B2067" s="44" t="b" cm="1">
        <f t="array" ref="B2067">AND(分科號=E2067,D2067&gt;=分起日,D2067&lt;=分訖日,IF(分專案="全部",TRUE,J2067=分專案))</f>
        <v>0</v>
      </c>
      <c r="C2067" s="45">
        <f t="shared" si="130"/>
        <v>0</v>
      </c>
      <c r="D2067" s="44">
        <f t="shared" si="131"/>
        <v>0</v>
      </c>
      <c r="E2067" s="217">
        <f t="shared" si="133"/>
        <v>0</v>
      </c>
      <c r="F2067" s="284"/>
      <c r="G2067" s="289"/>
      <c r="H2067" s="304"/>
      <c r="I2067" s="290"/>
      <c r="J2067" s="304"/>
      <c r="K2067" s="305"/>
      <c r="L2067" s="50"/>
      <c r="M2067" s="63"/>
    </row>
    <row r="2068" spans="1:13">
      <c r="A2068" s="44">
        <f t="shared" ca="1" si="132"/>
        <v>0</v>
      </c>
      <c r="B2068" s="44" t="b" cm="1">
        <f t="array" ref="B2068">AND(分科號=E2068,D2068&gt;=分起日,D2068&lt;=分訖日,IF(分專案="全部",TRUE,J2068=分專案))</f>
        <v>0</v>
      </c>
      <c r="C2068" s="45">
        <f t="shared" si="130"/>
        <v>0</v>
      </c>
      <c r="D2068" s="44">
        <f t="shared" si="131"/>
        <v>0</v>
      </c>
      <c r="E2068" s="217">
        <f t="shared" si="133"/>
        <v>0</v>
      </c>
      <c r="F2068" s="284"/>
      <c r="G2068" s="289"/>
      <c r="H2068" s="304"/>
      <c r="I2068" s="290"/>
      <c r="J2068" s="304"/>
      <c r="K2068" s="305"/>
      <c r="L2068" s="50"/>
      <c r="M2068" s="63"/>
    </row>
    <row r="2069" spans="1:13">
      <c r="A2069" s="44">
        <f t="shared" ca="1" si="132"/>
        <v>0</v>
      </c>
      <c r="B2069" s="44" t="b" cm="1">
        <f t="array" ref="B2069">AND(分科號=E2069,D2069&gt;=分起日,D2069&lt;=分訖日,IF(分專案="全部",TRUE,J2069=分專案))</f>
        <v>0</v>
      </c>
      <c r="C2069" s="45">
        <f t="shared" si="130"/>
        <v>0</v>
      </c>
      <c r="D2069" s="44">
        <f t="shared" si="131"/>
        <v>0</v>
      </c>
      <c r="E2069" s="217">
        <f t="shared" si="133"/>
        <v>0</v>
      </c>
      <c r="F2069" s="284"/>
      <c r="G2069" s="289"/>
      <c r="H2069" s="304"/>
      <c r="I2069" s="290"/>
      <c r="J2069" s="304"/>
      <c r="K2069" s="305"/>
      <c r="L2069" s="50"/>
      <c r="M2069" s="63"/>
    </row>
    <row r="2070" spans="1:13">
      <c r="A2070" s="44">
        <f t="shared" ca="1" si="132"/>
        <v>0</v>
      </c>
      <c r="B2070" s="44" t="b" cm="1">
        <f t="array" ref="B2070">AND(分科號=E2070,D2070&gt;=分起日,D2070&lt;=分訖日,IF(分專案="全部",TRUE,J2070=分專案))</f>
        <v>0</v>
      </c>
      <c r="C2070" s="45">
        <f t="shared" si="130"/>
        <v>0</v>
      </c>
      <c r="D2070" s="44">
        <f t="shared" si="131"/>
        <v>0</v>
      </c>
      <c r="E2070" s="217">
        <f t="shared" si="133"/>
        <v>0</v>
      </c>
      <c r="F2070" s="284"/>
      <c r="G2070" s="289"/>
      <c r="H2070" s="304"/>
      <c r="I2070" s="290"/>
      <c r="J2070" s="304"/>
      <c r="K2070" s="305"/>
      <c r="L2070" s="50"/>
      <c r="M2070" s="63"/>
    </row>
    <row r="2071" spans="1:13">
      <c r="A2071" s="44">
        <f t="shared" ca="1" si="132"/>
        <v>0</v>
      </c>
      <c r="B2071" s="44" t="b" cm="1">
        <f t="array" ref="B2071">AND(分科號=E2071,D2071&gt;=分起日,D2071&lt;=分訖日,IF(分專案="全部",TRUE,J2071=分專案))</f>
        <v>0</v>
      </c>
      <c r="C2071" s="45">
        <f t="shared" si="130"/>
        <v>0</v>
      </c>
      <c r="D2071" s="44">
        <f t="shared" si="131"/>
        <v>0</v>
      </c>
      <c r="E2071" s="217">
        <f t="shared" si="133"/>
        <v>0</v>
      </c>
      <c r="F2071" s="284"/>
      <c r="G2071" s="289"/>
      <c r="H2071" s="304"/>
      <c r="I2071" s="290"/>
      <c r="J2071" s="304"/>
      <c r="K2071" s="305"/>
      <c r="L2071" s="50"/>
      <c r="M2071" s="63"/>
    </row>
    <row r="2072" spans="1:13">
      <c r="A2072" s="44">
        <f t="shared" ca="1" si="132"/>
        <v>0</v>
      </c>
      <c r="B2072" s="44" t="b" cm="1">
        <f t="array" ref="B2072">AND(分科號=E2072,D2072&gt;=分起日,D2072&lt;=分訖日,IF(分專案="全部",TRUE,J2072=分專案))</f>
        <v>0</v>
      </c>
      <c r="C2072" s="45">
        <f t="shared" si="130"/>
        <v>0</v>
      </c>
      <c r="D2072" s="44">
        <f t="shared" si="131"/>
        <v>0</v>
      </c>
      <c r="E2072" s="217">
        <f t="shared" si="133"/>
        <v>0</v>
      </c>
      <c r="F2072" s="284"/>
      <c r="G2072" s="289"/>
      <c r="H2072" s="304"/>
      <c r="I2072" s="290"/>
      <c r="J2072" s="304"/>
      <c r="K2072" s="305"/>
      <c r="L2072" s="50"/>
      <c r="M2072" s="63"/>
    </row>
    <row r="2073" spans="1:13">
      <c r="A2073" s="44">
        <f t="shared" ca="1" si="132"/>
        <v>0</v>
      </c>
      <c r="B2073" s="44" t="b" cm="1">
        <f t="array" ref="B2073">AND(分科號=E2073,D2073&gt;=分起日,D2073&lt;=分訖日,IF(分專案="全部",TRUE,J2073=分專案))</f>
        <v>0</v>
      </c>
      <c r="C2073" s="45">
        <f t="shared" si="130"/>
        <v>0</v>
      </c>
      <c r="D2073" s="44">
        <f t="shared" si="131"/>
        <v>0</v>
      </c>
      <c r="E2073" s="217">
        <f t="shared" si="133"/>
        <v>0</v>
      </c>
      <c r="F2073" s="284"/>
      <c r="G2073" s="289"/>
      <c r="H2073" s="304"/>
      <c r="I2073" s="290"/>
      <c r="J2073" s="304"/>
      <c r="K2073" s="305"/>
      <c r="L2073" s="50"/>
      <c r="M2073" s="63"/>
    </row>
    <row r="2074" spans="1:13">
      <c r="A2074" s="44">
        <f t="shared" ca="1" si="132"/>
        <v>0</v>
      </c>
      <c r="B2074" s="44" t="b" cm="1">
        <f t="array" ref="B2074">AND(分科號=E2074,D2074&gt;=分起日,D2074&lt;=分訖日,IF(分專案="全部",TRUE,J2074=分專案))</f>
        <v>0</v>
      </c>
      <c r="C2074" s="45">
        <f t="shared" si="130"/>
        <v>0</v>
      </c>
      <c r="D2074" s="44">
        <f t="shared" si="131"/>
        <v>0</v>
      </c>
      <c r="E2074" s="217">
        <f t="shared" si="133"/>
        <v>0</v>
      </c>
      <c r="F2074" s="284"/>
      <c r="G2074" s="289"/>
      <c r="H2074" s="304"/>
      <c r="I2074" s="290"/>
      <c r="J2074" s="304"/>
      <c r="K2074" s="305"/>
      <c r="L2074" s="50"/>
      <c r="M2074" s="63"/>
    </row>
    <row r="2075" spans="1:13">
      <c r="A2075" s="44">
        <f t="shared" ca="1" si="132"/>
        <v>0</v>
      </c>
      <c r="B2075" s="44" t="b" cm="1">
        <f t="array" ref="B2075">AND(分科號=E2075,D2075&gt;=分起日,D2075&lt;=分訖日,IF(分專案="全部",TRUE,J2075=分專案))</f>
        <v>0</v>
      </c>
      <c r="C2075" s="45">
        <f t="shared" si="130"/>
        <v>0</v>
      </c>
      <c r="D2075" s="44">
        <f t="shared" si="131"/>
        <v>0</v>
      </c>
      <c r="E2075" s="217">
        <f t="shared" si="133"/>
        <v>0</v>
      </c>
      <c r="F2075" s="284"/>
      <c r="G2075" s="289"/>
      <c r="H2075" s="304"/>
      <c r="I2075" s="290"/>
      <c r="J2075" s="304"/>
      <c r="K2075" s="305"/>
      <c r="L2075" s="50"/>
      <c r="M2075" s="63"/>
    </row>
    <row r="2076" spans="1:13">
      <c r="A2076" s="44">
        <f t="shared" ca="1" si="132"/>
        <v>0</v>
      </c>
      <c r="B2076" s="44" t="b" cm="1">
        <f t="array" ref="B2076">AND(分科號=E2076,D2076&gt;=分起日,D2076&lt;=分訖日,IF(分專案="全部",TRUE,J2076=分專案))</f>
        <v>0</v>
      </c>
      <c r="C2076" s="45">
        <f t="shared" si="130"/>
        <v>0</v>
      </c>
      <c r="D2076" s="44">
        <f t="shared" si="131"/>
        <v>0</v>
      </c>
      <c r="E2076" s="217">
        <f t="shared" si="133"/>
        <v>0</v>
      </c>
      <c r="F2076" s="284"/>
      <c r="G2076" s="289"/>
      <c r="H2076" s="304"/>
      <c r="I2076" s="290"/>
      <c r="J2076" s="304"/>
      <c r="K2076" s="305"/>
      <c r="L2076" s="50"/>
      <c r="M2076" s="63"/>
    </row>
    <row r="2077" spans="1:13">
      <c r="A2077" s="44">
        <f t="shared" ca="1" si="132"/>
        <v>0</v>
      </c>
      <c r="B2077" s="44" t="b" cm="1">
        <f t="array" ref="B2077">AND(分科號=E2077,D2077&gt;=分起日,D2077&lt;=分訖日,IF(分專案="全部",TRUE,J2077=分專案))</f>
        <v>0</v>
      </c>
      <c r="C2077" s="45">
        <f t="shared" si="130"/>
        <v>0</v>
      </c>
      <c r="D2077" s="44">
        <f t="shared" si="131"/>
        <v>0</v>
      </c>
      <c r="E2077" s="217">
        <f t="shared" si="133"/>
        <v>0</v>
      </c>
      <c r="F2077" s="284"/>
      <c r="G2077" s="289"/>
      <c r="H2077" s="304"/>
      <c r="I2077" s="290"/>
      <c r="J2077" s="304"/>
      <c r="K2077" s="305"/>
      <c r="L2077" s="50"/>
      <c r="M2077" s="63"/>
    </row>
    <row r="2078" spans="1:13">
      <c r="A2078" s="44">
        <f t="shared" ca="1" si="132"/>
        <v>0</v>
      </c>
      <c r="B2078" s="44" t="b" cm="1">
        <f t="array" ref="B2078">AND(分科號=E2078,D2078&gt;=分起日,D2078&lt;=分訖日,IF(分專案="全部",TRUE,J2078=分專案))</f>
        <v>0</v>
      </c>
      <c r="C2078" s="45">
        <f t="shared" si="130"/>
        <v>0</v>
      </c>
      <c r="D2078" s="44">
        <f t="shared" si="131"/>
        <v>0</v>
      </c>
      <c r="E2078" s="217">
        <f t="shared" si="133"/>
        <v>0</v>
      </c>
      <c r="F2078" s="284"/>
      <c r="G2078" s="289"/>
      <c r="H2078" s="304"/>
      <c r="I2078" s="290"/>
      <c r="J2078" s="304"/>
      <c r="K2078" s="305"/>
      <c r="L2078" s="50"/>
      <c r="M2078" s="63"/>
    </row>
    <row r="2079" spans="1:13">
      <c r="A2079" s="44">
        <f t="shared" ca="1" si="132"/>
        <v>0</v>
      </c>
      <c r="B2079" s="44" t="b" cm="1">
        <f t="array" ref="B2079">AND(分科號=E2079,D2079&gt;=分起日,D2079&lt;=分訖日,IF(分專案="全部",TRUE,J2079=分專案))</f>
        <v>0</v>
      </c>
      <c r="C2079" s="45">
        <f t="shared" si="130"/>
        <v>0</v>
      </c>
      <c r="D2079" s="44">
        <f t="shared" si="131"/>
        <v>0</v>
      </c>
      <c r="E2079" s="217">
        <f t="shared" si="133"/>
        <v>0</v>
      </c>
      <c r="F2079" s="284"/>
      <c r="G2079" s="289"/>
      <c r="H2079" s="304"/>
      <c r="I2079" s="290"/>
      <c r="J2079" s="304"/>
      <c r="K2079" s="305"/>
      <c r="L2079" s="50"/>
      <c r="M2079" s="63"/>
    </row>
    <row r="2080" spans="1:13">
      <c r="A2080" s="44">
        <f t="shared" ca="1" si="132"/>
        <v>0</v>
      </c>
      <c r="B2080" s="44" t="b" cm="1">
        <f t="array" ref="B2080">AND(分科號=E2080,D2080&gt;=分起日,D2080&lt;=分訖日,IF(分專案="全部",TRUE,J2080=分專案))</f>
        <v>0</v>
      </c>
      <c r="C2080" s="45">
        <f t="shared" si="130"/>
        <v>0</v>
      </c>
      <c r="D2080" s="44">
        <f t="shared" si="131"/>
        <v>0</v>
      </c>
      <c r="E2080" s="217">
        <f t="shared" si="133"/>
        <v>0</v>
      </c>
      <c r="F2080" s="284"/>
      <c r="G2080" s="289"/>
      <c r="H2080" s="304"/>
      <c r="I2080" s="290"/>
      <c r="J2080" s="304"/>
      <c r="K2080" s="305"/>
      <c r="L2080" s="50"/>
      <c r="M2080" s="63"/>
    </row>
    <row r="2081" spans="1:13">
      <c r="A2081" s="44">
        <f t="shared" ca="1" si="132"/>
        <v>0</v>
      </c>
      <c r="B2081" s="44" t="b" cm="1">
        <f t="array" ref="B2081">AND(分科號=E2081,D2081&gt;=分起日,D2081&lt;=分訖日,IF(分專案="全部",TRUE,J2081=分專案))</f>
        <v>0</v>
      </c>
      <c r="C2081" s="45">
        <f t="shared" si="130"/>
        <v>0</v>
      </c>
      <c r="D2081" s="44">
        <f t="shared" si="131"/>
        <v>0</v>
      </c>
      <c r="E2081" s="217">
        <f t="shared" si="133"/>
        <v>0</v>
      </c>
      <c r="F2081" s="284"/>
      <c r="G2081" s="289"/>
      <c r="H2081" s="304"/>
      <c r="I2081" s="290"/>
      <c r="J2081" s="304"/>
      <c r="K2081" s="305"/>
      <c r="L2081" s="50"/>
      <c r="M2081" s="63"/>
    </row>
    <row r="2082" spans="1:13">
      <c r="A2082" s="44">
        <f t="shared" ca="1" si="132"/>
        <v>0</v>
      </c>
      <c r="B2082" s="44" t="b" cm="1">
        <f t="array" ref="B2082">AND(分科號=E2082,D2082&gt;=分起日,D2082&lt;=分訖日,IF(分專案="全部",TRUE,J2082=分專案))</f>
        <v>0</v>
      </c>
      <c r="C2082" s="45">
        <f t="shared" si="130"/>
        <v>0</v>
      </c>
      <c r="D2082" s="44">
        <f t="shared" si="131"/>
        <v>0</v>
      </c>
      <c r="E2082" s="217">
        <f t="shared" si="133"/>
        <v>0</v>
      </c>
      <c r="F2082" s="284"/>
      <c r="G2082" s="289"/>
      <c r="H2082" s="304"/>
      <c r="I2082" s="290"/>
      <c r="J2082" s="304"/>
      <c r="K2082" s="305"/>
      <c r="L2082" s="50"/>
      <c r="M2082" s="63"/>
    </row>
    <row r="2083" spans="1:13">
      <c r="A2083" s="44">
        <f t="shared" ca="1" si="132"/>
        <v>0</v>
      </c>
      <c r="B2083" s="44" t="b" cm="1">
        <f t="array" ref="B2083">AND(分科號=E2083,D2083&gt;=分起日,D2083&lt;=分訖日,IF(分專案="全部",TRUE,J2083=分專案))</f>
        <v>0</v>
      </c>
      <c r="C2083" s="45">
        <f t="shared" si="130"/>
        <v>0</v>
      </c>
      <c r="D2083" s="44">
        <f t="shared" si="131"/>
        <v>0</v>
      </c>
      <c r="E2083" s="217">
        <f t="shared" si="133"/>
        <v>0</v>
      </c>
      <c r="F2083" s="284"/>
      <c r="G2083" s="289"/>
      <c r="H2083" s="304"/>
      <c r="I2083" s="290"/>
      <c r="J2083" s="304"/>
      <c r="K2083" s="305"/>
      <c r="L2083" s="50"/>
      <c r="M2083" s="63"/>
    </row>
    <row r="2084" spans="1:13">
      <c r="A2084" s="44">
        <f t="shared" ca="1" si="132"/>
        <v>0</v>
      </c>
      <c r="B2084" s="44" t="b" cm="1">
        <f t="array" ref="B2084">AND(分科號=E2084,D2084&gt;=分起日,D2084&lt;=分訖日,IF(分專案="全部",TRUE,J2084=分專案))</f>
        <v>0</v>
      </c>
      <c r="C2084" s="45">
        <f t="shared" si="130"/>
        <v>0</v>
      </c>
      <c r="D2084" s="44">
        <f t="shared" si="131"/>
        <v>0</v>
      </c>
      <c r="E2084" s="217">
        <f t="shared" si="133"/>
        <v>0</v>
      </c>
      <c r="F2084" s="284"/>
      <c r="G2084" s="289"/>
      <c r="H2084" s="304"/>
      <c r="I2084" s="290"/>
      <c r="J2084" s="304"/>
      <c r="K2084" s="305"/>
      <c r="L2084" s="50"/>
      <c r="M2084" s="63"/>
    </row>
    <row r="2085" spans="1:13">
      <c r="A2085" s="44">
        <f t="shared" ca="1" si="132"/>
        <v>0</v>
      </c>
      <c r="B2085" s="44" t="b" cm="1">
        <f t="array" ref="B2085">AND(分科號=E2085,D2085&gt;=分起日,D2085&lt;=分訖日,IF(分專案="全部",TRUE,J2085=分專案))</f>
        <v>0</v>
      </c>
      <c r="C2085" s="45">
        <f t="shared" si="130"/>
        <v>0</v>
      </c>
      <c r="D2085" s="44">
        <f t="shared" si="131"/>
        <v>0</v>
      </c>
      <c r="E2085" s="217">
        <f t="shared" si="133"/>
        <v>0</v>
      </c>
      <c r="F2085" s="284"/>
      <c r="G2085" s="289"/>
      <c r="H2085" s="304"/>
      <c r="I2085" s="290"/>
      <c r="J2085" s="304"/>
      <c r="K2085" s="305"/>
      <c r="L2085" s="50"/>
      <c r="M2085" s="63"/>
    </row>
    <row r="2086" spans="1:13">
      <c r="A2086" s="44">
        <f t="shared" ca="1" si="132"/>
        <v>0</v>
      </c>
      <c r="B2086" s="44" t="b" cm="1">
        <f t="array" ref="B2086">AND(分科號=E2086,D2086&gt;=分起日,D2086&lt;=分訖日,IF(分專案="全部",TRUE,J2086=分專案))</f>
        <v>0</v>
      </c>
      <c r="C2086" s="45">
        <f t="shared" si="130"/>
        <v>0</v>
      </c>
      <c r="D2086" s="44">
        <f t="shared" si="131"/>
        <v>0</v>
      </c>
      <c r="E2086" s="217">
        <f t="shared" si="133"/>
        <v>0</v>
      </c>
      <c r="F2086" s="284"/>
      <c r="G2086" s="289"/>
      <c r="H2086" s="304"/>
      <c r="I2086" s="290"/>
      <c r="J2086" s="304"/>
      <c r="K2086" s="305"/>
      <c r="L2086" s="50"/>
      <c r="M2086" s="63"/>
    </row>
    <row r="2087" spans="1:13">
      <c r="A2087" s="44">
        <f t="shared" ca="1" si="132"/>
        <v>0</v>
      </c>
      <c r="B2087" s="44" t="b" cm="1">
        <f t="array" ref="B2087">AND(分科號=E2087,D2087&gt;=分起日,D2087&lt;=分訖日,IF(分專案="全部",TRUE,J2087=分專案))</f>
        <v>0</v>
      </c>
      <c r="C2087" s="45">
        <f t="shared" si="130"/>
        <v>0</v>
      </c>
      <c r="D2087" s="44">
        <f t="shared" si="131"/>
        <v>0</v>
      </c>
      <c r="E2087" s="217">
        <f t="shared" si="133"/>
        <v>0</v>
      </c>
      <c r="F2087" s="284"/>
      <c r="G2087" s="289"/>
      <c r="H2087" s="304"/>
      <c r="I2087" s="290"/>
      <c r="J2087" s="304"/>
      <c r="K2087" s="305"/>
      <c r="L2087" s="50"/>
      <c r="M2087" s="63"/>
    </row>
    <row r="2088" spans="1:13">
      <c r="A2088" s="44">
        <f t="shared" ca="1" si="132"/>
        <v>0</v>
      </c>
      <c r="B2088" s="44" t="b" cm="1">
        <f t="array" ref="B2088">AND(分科號=E2088,D2088&gt;=分起日,D2088&lt;=分訖日,IF(分專案="全部",TRUE,J2088=分專案))</f>
        <v>0</v>
      </c>
      <c r="C2088" s="45">
        <f t="shared" si="130"/>
        <v>0</v>
      </c>
      <c r="D2088" s="44">
        <f t="shared" si="131"/>
        <v>0</v>
      </c>
      <c r="E2088" s="217">
        <f t="shared" si="133"/>
        <v>0</v>
      </c>
      <c r="F2088" s="284"/>
      <c r="G2088" s="289"/>
      <c r="H2088" s="304"/>
      <c r="I2088" s="290"/>
      <c r="J2088" s="304"/>
      <c r="K2088" s="305"/>
      <c r="L2088" s="50"/>
      <c r="M2088" s="63"/>
    </row>
    <row r="2089" spans="1:13">
      <c r="A2089" s="44">
        <f t="shared" ca="1" si="132"/>
        <v>0</v>
      </c>
      <c r="B2089" s="44" t="b" cm="1">
        <f t="array" ref="B2089">AND(分科號=E2089,D2089&gt;=分起日,D2089&lt;=分訖日,IF(分專案="全部",TRUE,J2089=分專案))</f>
        <v>0</v>
      </c>
      <c r="C2089" s="45">
        <f t="shared" si="130"/>
        <v>0</v>
      </c>
      <c r="D2089" s="44">
        <f t="shared" si="131"/>
        <v>0</v>
      </c>
      <c r="E2089" s="217">
        <f t="shared" si="133"/>
        <v>0</v>
      </c>
      <c r="F2089" s="284"/>
      <c r="G2089" s="289"/>
      <c r="H2089" s="304"/>
      <c r="I2089" s="290"/>
      <c r="J2089" s="304"/>
      <c r="K2089" s="305"/>
      <c r="L2089" s="50"/>
      <c r="M2089" s="63"/>
    </row>
    <row r="2090" spans="1:13">
      <c r="A2090" s="44">
        <f t="shared" ca="1" si="132"/>
        <v>0</v>
      </c>
      <c r="B2090" s="44" t="b" cm="1">
        <f t="array" ref="B2090">AND(分科號=E2090,D2090&gt;=分起日,D2090&lt;=分訖日,IF(分專案="全部",TRUE,J2090=分專案))</f>
        <v>0</v>
      </c>
      <c r="C2090" s="45">
        <f t="shared" si="130"/>
        <v>0</v>
      </c>
      <c r="D2090" s="44">
        <f t="shared" si="131"/>
        <v>0</v>
      </c>
      <c r="E2090" s="217">
        <f t="shared" si="133"/>
        <v>0</v>
      </c>
      <c r="F2090" s="284"/>
      <c r="G2090" s="289"/>
      <c r="H2090" s="304"/>
      <c r="I2090" s="290"/>
      <c r="J2090" s="304"/>
      <c r="K2090" s="305"/>
      <c r="L2090" s="50"/>
      <c r="M2090" s="63"/>
    </row>
    <row r="2091" spans="1:13">
      <c r="A2091" s="44">
        <f t="shared" ca="1" si="132"/>
        <v>0</v>
      </c>
      <c r="B2091" s="44" t="b" cm="1">
        <f t="array" ref="B2091">AND(分科號=E2091,D2091&gt;=分起日,D2091&lt;=分訖日,IF(分專案="全部",TRUE,J2091=分專案))</f>
        <v>0</v>
      </c>
      <c r="C2091" s="45">
        <f t="shared" si="130"/>
        <v>0</v>
      </c>
      <c r="D2091" s="44">
        <f t="shared" si="131"/>
        <v>0</v>
      </c>
      <c r="E2091" s="217">
        <f t="shared" si="133"/>
        <v>0</v>
      </c>
      <c r="F2091" s="284"/>
      <c r="G2091" s="289"/>
      <c r="H2091" s="304"/>
      <c r="I2091" s="290"/>
      <c r="J2091" s="304"/>
      <c r="K2091" s="305"/>
      <c r="L2091" s="50"/>
      <c r="M2091" s="63"/>
    </row>
    <row r="2092" spans="1:13">
      <c r="A2092" s="44">
        <f t="shared" ca="1" si="132"/>
        <v>0</v>
      </c>
      <c r="B2092" s="44" t="b" cm="1">
        <f t="array" ref="B2092">AND(分科號=E2092,D2092&gt;=分起日,D2092&lt;=分訖日,IF(分專案="全部",TRUE,J2092=分專案))</f>
        <v>0</v>
      </c>
      <c r="C2092" s="45">
        <f t="shared" si="130"/>
        <v>0</v>
      </c>
      <c r="D2092" s="44">
        <f t="shared" si="131"/>
        <v>0</v>
      </c>
      <c r="E2092" s="217">
        <f t="shared" si="133"/>
        <v>0</v>
      </c>
      <c r="F2092" s="284"/>
      <c r="G2092" s="289"/>
      <c r="H2092" s="304"/>
      <c r="I2092" s="290"/>
      <c r="J2092" s="304"/>
      <c r="K2092" s="305"/>
      <c r="L2092" s="50"/>
      <c r="M2092" s="63"/>
    </row>
    <row r="2093" spans="1:13">
      <c r="A2093" s="44">
        <f t="shared" ca="1" si="132"/>
        <v>0</v>
      </c>
      <c r="B2093" s="44" t="b" cm="1">
        <f t="array" ref="B2093">AND(分科號=E2093,D2093&gt;=分起日,D2093&lt;=分訖日,IF(分專案="全部",TRUE,J2093=分專案))</f>
        <v>0</v>
      </c>
      <c r="C2093" s="45">
        <f t="shared" si="130"/>
        <v>0</v>
      </c>
      <c r="D2093" s="44">
        <f t="shared" si="131"/>
        <v>0</v>
      </c>
      <c r="E2093" s="217">
        <f t="shared" si="133"/>
        <v>0</v>
      </c>
      <c r="F2093" s="284"/>
      <c r="G2093" s="289"/>
      <c r="H2093" s="304"/>
      <c r="I2093" s="290"/>
      <c r="J2093" s="304"/>
      <c r="K2093" s="305"/>
      <c r="L2093" s="50"/>
      <c r="M2093" s="63"/>
    </row>
    <row r="2094" spans="1:13">
      <c r="A2094" s="44">
        <f t="shared" ca="1" si="132"/>
        <v>0</v>
      </c>
      <c r="B2094" s="44" t="b" cm="1">
        <f t="array" ref="B2094">AND(分科號=E2094,D2094&gt;=分起日,D2094&lt;=分訖日,IF(分專案="全部",TRUE,J2094=分專案))</f>
        <v>0</v>
      </c>
      <c r="C2094" s="45">
        <f t="shared" si="130"/>
        <v>0</v>
      </c>
      <c r="D2094" s="44">
        <f t="shared" si="131"/>
        <v>0</v>
      </c>
      <c r="E2094" s="217">
        <f t="shared" si="133"/>
        <v>0</v>
      </c>
      <c r="F2094" s="284"/>
      <c r="G2094" s="289"/>
      <c r="H2094" s="304"/>
      <c r="I2094" s="290"/>
      <c r="J2094" s="304"/>
      <c r="K2094" s="305"/>
      <c r="L2094" s="50"/>
      <c r="M2094" s="63"/>
    </row>
    <row r="2095" spans="1:13">
      <c r="A2095" s="44">
        <f t="shared" ca="1" si="132"/>
        <v>0</v>
      </c>
      <c r="B2095" s="44" t="b" cm="1">
        <f t="array" ref="B2095">AND(分科號=E2095,D2095&gt;=分起日,D2095&lt;=分訖日,IF(分專案="全部",TRUE,J2095=分專案))</f>
        <v>0</v>
      </c>
      <c r="C2095" s="45">
        <f t="shared" si="130"/>
        <v>0</v>
      </c>
      <c r="D2095" s="44">
        <f t="shared" si="131"/>
        <v>0</v>
      </c>
      <c r="E2095" s="217">
        <f t="shared" si="133"/>
        <v>0</v>
      </c>
      <c r="F2095" s="284"/>
      <c r="G2095" s="289"/>
      <c r="H2095" s="304"/>
      <c r="I2095" s="290"/>
      <c r="J2095" s="304"/>
      <c r="K2095" s="305"/>
      <c r="L2095" s="50"/>
      <c r="M2095" s="63"/>
    </row>
    <row r="2096" spans="1:13">
      <c r="A2096" s="44">
        <f t="shared" ca="1" si="132"/>
        <v>0</v>
      </c>
      <c r="B2096" s="44" t="b" cm="1">
        <f t="array" ref="B2096">AND(分科號=E2096,D2096&gt;=分起日,D2096&lt;=分訖日,IF(分專案="全部",TRUE,J2096=分專案))</f>
        <v>0</v>
      </c>
      <c r="C2096" s="45">
        <f t="shared" si="130"/>
        <v>0</v>
      </c>
      <c r="D2096" s="44">
        <f t="shared" si="131"/>
        <v>0</v>
      </c>
      <c r="E2096" s="217">
        <f t="shared" si="133"/>
        <v>0</v>
      </c>
      <c r="F2096" s="284"/>
      <c r="G2096" s="289"/>
      <c r="H2096" s="304"/>
      <c r="I2096" s="290"/>
      <c r="J2096" s="304"/>
      <c r="K2096" s="305"/>
      <c r="L2096" s="50"/>
      <c r="M2096" s="63"/>
    </row>
    <row r="2097" spans="1:13">
      <c r="A2097" s="44">
        <f t="shared" ca="1" si="132"/>
        <v>0</v>
      </c>
      <c r="B2097" s="44" t="b" cm="1">
        <f t="array" ref="B2097">AND(分科號=E2097,D2097&gt;=分起日,D2097&lt;=分訖日,IF(分專案="全部",TRUE,J2097=分專案))</f>
        <v>0</v>
      </c>
      <c r="C2097" s="45">
        <f t="shared" si="130"/>
        <v>0</v>
      </c>
      <c r="D2097" s="44">
        <f t="shared" si="131"/>
        <v>0</v>
      </c>
      <c r="E2097" s="217">
        <f t="shared" si="133"/>
        <v>0</v>
      </c>
      <c r="F2097" s="284"/>
      <c r="G2097" s="289"/>
      <c r="H2097" s="304"/>
      <c r="I2097" s="290"/>
      <c r="J2097" s="304"/>
      <c r="K2097" s="305"/>
      <c r="L2097" s="50"/>
      <c r="M2097" s="63"/>
    </row>
    <row r="2098" spans="1:13">
      <c r="A2098" s="44">
        <f t="shared" ca="1" si="132"/>
        <v>0</v>
      </c>
      <c r="B2098" s="44" t="b" cm="1">
        <f t="array" ref="B2098">AND(分科號=E2098,D2098&gt;=分起日,D2098&lt;=分訖日,IF(分專案="全部",TRUE,J2098=分專案))</f>
        <v>0</v>
      </c>
      <c r="C2098" s="45">
        <f t="shared" si="130"/>
        <v>0</v>
      </c>
      <c r="D2098" s="44">
        <f t="shared" si="131"/>
        <v>0</v>
      </c>
      <c r="E2098" s="217">
        <f t="shared" si="133"/>
        <v>0</v>
      </c>
      <c r="F2098" s="284"/>
      <c r="G2098" s="289"/>
      <c r="H2098" s="304"/>
      <c r="I2098" s="290"/>
      <c r="J2098" s="304"/>
      <c r="K2098" s="305"/>
      <c r="L2098" s="50"/>
      <c r="M2098" s="63"/>
    </row>
    <row r="2099" spans="1:13">
      <c r="A2099" s="44">
        <f t="shared" ca="1" si="132"/>
        <v>0</v>
      </c>
      <c r="B2099" s="44" t="b" cm="1">
        <f t="array" ref="B2099">AND(分科號=E2099,D2099&gt;=分起日,D2099&lt;=分訖日,IF(分專案="全部",TRUE,J2099=分專案))</f>
        <v>0</v>
      </c>
      <c r="C2099" s="45">
        <f t="shared" si="130"/>
        <v>0</v>
      </c>
      <c r="D2099" s="44">
        <f t="shared" si="131"/>
        <v>0</v>
      </c>
      <c r="E2099" s="217">
        <f t="shared" si="133"/>
        <v>0</v>
      </c>
      <c r="F2099" s="284"/>
      <c r="G2099" s="289"/>
      <c r="H2099" s="304"/>
      <c r="I2099" s="290"/>
      <c r="J2099" s="304"/>
      <c r="K2099" s="305"/>
      <c r="L2099" s="50"/>
      <c r="M2099" s="63"/>
    </row>
    <row r="2100" spans="1:13">
      <c r="A2100" s="44">
        <f t="shared" ca="1" si="132"/>
        <v>0</v>
      </c>
      <c r="B2100" s="44" t="b" cm="1">
        <f t="array" ref="B2100">AND(分科號=E2100,D2100&gt;=分起日,D2100&lt;=分訖日,IF(分專案="全部",TRUE,J2100=分專案))</f>
        <v>0</v>
      </c>
      <c r="C2100" s="45">
        <f t="shared" si="130"/>
        <v>0</v>
      </c>
      <c r="D2100" s="44">
        <f t="shared" si="131"/>
        <v>0</v>
      </c>
      <c r="E2100" s="217">
        <f t="shared" si="133"/>
        <v>0</v>
      </c>
      <c r="F2100" s="284"/>
      <c r="G2100" s="289"/>
      <c r="H2100" s="304"/>
      <c r="I2100" s="290"/>
      <c r="J2100" s="304"/>
      <c r="K2100" s="305"/>
      <c r="L2100" s="50"/>
      <c r="M2100" s="63"/>
    </row>
    <row r="2101" spans="1:13">
      <c r="A2101" s="44">
        <f t="shared" ca="1" si="132"/>
        <v>0</v>
      </c>
      <c r="B2101" s="44" t="b" cm="1">
        <f t="array" ref="B2101">AND(分科號=E2101,D2101&gt;=分起日,D2101&lt;=分訖日,IF(分專案="全部",TRUE,J2101=分專案))</f>
        <v>0</v>
      </c>
      <c r="C2101" s="45">
        <f t="shared" si="130"/>
        <v>0</v>
      </c>
      <c r="D2101" s="44">
        <f t="shared" si="131"/>
        <v>0</v>
      </c>
      <c r="E2101" s="217">
        <f t="shared" si="133"/>
        <v>0</v>
      </c>
      <c r="F2101" s="284"/>
      <c r="G2101" s="289"/>
      <c r="H2101" s="304"/>
      <c r="I2101" s="290"/>
      <c r="J2101" s="304"/>
      <c r="K2101" s="305"/>
      <c r="L2101" s="50"/>
      <c r="M2101" s="63"/>
    </row>
    <row r="2102" spans="1:13">
      <c r="A2102" s="44">
        <f t="shared" ca="1" si="132"/>
        <v>0</v>
      </c>
      <c r="B2102" s="44" t="b" cm="1">
        <f t="array" ref="B2102">AND(分科號=E2102,D2102&gt;=分起日,D2102&lt;=分訖日,IF(分專案="全部",TRUE,J2102=分專案))</f>
        <v>0</v>
      </c>
      <c r="C2102" s="45">
        <f t="shared" si="130"/>
        <v>0</v>
      </c>
      <c r="D2102" s="44">
        <f t="shared" si="131"/>
        <v>0</v>
      </c>
      <c r="E2102" s="217">
        <f t="shared" si="133"/>
        <v>0</v>
      </c>
      <c r="F2102" s="284"/>
      <c r="G2102" s="289"/>
      <c r="H2102" s="304"/>
      <c r="I2102" s="290"/>
      <c r="J2102" s="304"/>
      <c r="K2102" s="305"/>
      <c r="L2102" s="50"/>
      <c r="M2102" s="63"/>
    </row>
    <row r="2103" spans="1:13">
      <c r="A2103" s="44">
        <f t="shared" ca="1" si="132"/>
        <v>0</v>
      </c>
      <c r="B2103" s="44" t="b" cm="1">
        <f t="array" ref="B2103">AND(分科號=E2103,D2103&gt;=分起日,D2103&lt;=分訖日,IF(分專案="全部",TRUE,J2103=分專案))</f>
        <v>0</v>
      </c>
      <c r="C2103" s="45">
        <f t="shared" si="130"/>
        <v>0</v>
      </c>
      <c r="D2103" s="44">
        <f t="shared" si="131"/>
        <v>0</v>
      </c>
      <c r="E2103" s="217">
        <f t="shared" si="133"/>
        <v>0</v>
      </c>
      <c r="F2103" s="284"/>
      <c r="G2103" s="289"/>
      <c r="H2103" s="304"/>
      <c r="I2103" s="290"/>
      <c r="J2103" s="304"/>
      <c r="K2103" s="305"/>
      <c r="L2103" s="50"/>
      <c r="M2103" s="63"/>
    </row>
    <row r="2104" spans="1:13">
      <c r="A2104" s="44">
        <f t="shared" ca="1" si="132"/>
        <v>0</v>
      </c>
      <c r="B2104" s="44" t="b" cm="1">
        <f t="array" ref="B2104">AND(分科號=E2104,D2104&gt;=分起日,D2104&lt;=分訖日,IF(分專案="全部",TRUE,J2104=分專案))</f>
        <v>0</v>
      </c>
      <c r="C2104" s="45">
        <f t="shared" si="130"/>
        <v>0</v>
      </c>
      <c r="D2104" s="44">
        <f t="shared" si="131"/>
        <v>0</v>
      </c>
      <c r="E2104" s="217">
        <f t="shared" si="133"/>
        <v>0</v>
      </c>
      <c r="F2104" s="284"/>
      <c r="G2104" s="289"/>
      <c r="H2104" s="304"/>
      <c r="I2104" s="290"/>
      <c r="J2104" s="304"/>
      <c r="K2104" s="305"/>
      <c r="L2104" s="50"/>
      <c r="M2104" s="63"/>
    </row>
    <row r="2105" spans="1:13">
      <c r="A2105" s="44">
        <f t="shared" ca="1" si="132"/>
        <v>0</v>
      </c>
      <c r="B2105" s="44" t="b" cm="1">
        <f t="array" ref="B2105">AND(分科號=E2105,D2105&gt;=分起日,D2105&lt;=分訖日,IF(分專案="全部",TRUE,J2105=分專案))</f>
        <v>0</v>
      </c>
      <c r="C2105" s="45">
        <f t="shared" si="130"/>
        <v>0</v>
      </c>
      <c r="D2105" s="44">
        <f t="shared" si="131"/>
        <v>0</v>
      </c>
      <c r="E2105" s="217">
        <f t="shared" si="133"/>
        <v>0</v>
      </c>
      <c r="F2105" s="284"/>
      <c r="G2105" s="289"/>
      <c r="H2105" s="304"/>
      <c r="I2105" s="290"/>
      <c r="J2105" s="304"/>
      <c r="K2105" s="305"/>
      <c r="L2105" s="50"/>
      <c r="M2105" s="63"/>
    </row>
    <row r="2106" spans="1:13">
      <c r="A2106" s="44">
        <f t="shared" ca="1" si="132"/>
        <v>0</v>
      </c>
      <c r="B2106" s="44" t="b" cm="1">
        <f t="array" ref="B2106">AND(分科號=E2106,D2106&gt;=分起日,D2106&lt;=分訖日,IF(分專案="全部",TRUE,J2106=分專案))</f>
        <v>0</v>
      </c>
      <c r="C2106" s="45">
        <f t="shared" si="130"/>
        <v>0</v>
      </c>
      <c r="D2106" s="44">
        <f t="shared" si="131"/>
        <v>0</v>
      </c>
      <c r="E2106" s="217">
        <f t="shared" si="133"/>
        <v>0</v>
      </c>
      <c r="F2106" s="284"/>
      <c r="G2106" s="289"/>
      <c r="H2106" s="304"/>
      <c r="I2106" s="290"/>
      <c r="J2106" s="304"/>
      <c r="K2106" s="305"/>
      <c r="L2106" s="50"/>
      <c r="M2106" s="63"/>
    </row>
    <row r="2107" spans="1:13">
      <c r="A2107" s="44">
        <f t="shared" ca="1" si="132"/>
        <v>0</v>
      </c>
      <c r="B2107" s="44" t="b" cm="1">
        <f t="array" ref="B2107">AND(分科號=E2107,D2107&gt;=分起日,D2107&lt;=分訖日,IF(分專案="全部",TRUE,J2107=分專案))</f>
        <v>0</v>
      </c>
      <c r="C2107" s="45">
        <f t="shared" si="130"/>
        <v>0</v>
      </c>
      <c r="D2107" s="44">
        <f t="shared" si="131"/>
        <v>0</v>
      </c>
      <c r="E2107" s="217">
        <f t="shared" si="133"/>
        <v>0</v>
      </c>
      <c r="F2107" s="284"/>
      <c r="G2107" s="289"/>
      <c r="H2107" s="304"/>
      <c r="I2107" s="290"/>
      <c r="J2107" s="304"/>
      <c r="K2107" s="305"/>
      <c r="L2107" s="50"/>
      <c r="M2107" s="63"/>
    </row>
    <row r="2108" spans="1:13">
      <c r="A2108" s="44">
        <f t="shared" ca="1" si="132"/>
        <v>0</v>
      </c>
      <c r="B2108" s="44" t="b" cm="1">
        <f t="array" ref="B2108">AND(分科號=E2108,D2108&gt;=分起日,D2108&lt;=分訖日,IF(分專案="全部",TRUE,J2108=分專案))</f>
        <v>0</v>
      </c>
      <c r="C2108" s="45">
        <f t="shared" si="130"/>
        <v>0</v>
      </c>
      <c r="D2108" s="44">
        <f t="shared" si="131"/>
        <v>0</v>
      </c>
      <c r="E2108" s="217">
        <f t="shared" si="133"/>
        <v>0</v>
      </c>
      <c r="F2108" s="284"/>
      <c r="G2108" s="289"/>
      <c r="H2108" s="304"/>
      <c r="I2108" s="290"/>
      <c r="J2108" s="304"/>
      <c r="K2108" s="305"/>
      <c r="L2108" s="50"/>
      <c r="M2108" s="63"/>
    </row>
    <row r="2109" spans="1:13">
      <c r="A2109" s="44">
        <f t="shared" ca="1" si="132"/>
        <v>0</v>
      </c>
      <c r="B2109" s="44" t="b" cm="1">
        <f t="array" ref="B2109">AND(分科號=E2109,D2109&gt;=分起日,D2109&lt;=分訖日,IF(分專案="全部",TRUE,J2109=分專案))</f>
        <v>0</v>
      </c>
      <c r="C2109" s="45">
        <f t="shared" si="130"/>
        <v>0</v>
      </c>
      <c r="D2109" s="44">
        <f t="shared" si="131"/>
        <v>0</v>
      </c>
      <c r="E2109" s="217">
        <f t="shared" si="133"/>
        <v>0</v>
      </c>
      <c r="F2109" s="284"/>
      <c r="G2109" s="289"/>
      <c r="H2109" s="304"/>
      <c r="I2109" s="290"/>
      <c r="J2109" s="304"/>
      <c r="K2109" s="305"/>
      <c r="L2109" s="50"/>
      <c r="M2109" s="63"/>
    </row>
    <row r="2110" spans="1:13">
      <c r="A2110" s="44">
        <f t="shared" ca="1" si="132"/>
        <v>0</v>
      </c>
      <c r="B2110" s="44" t="b" cm="1">
        <f t="array" ref="B2110">AND(分科號=E2110,D2110&gt;=分起日,D2110&lt;=分訖日,IF(分專案="全部",TRUE,J2110=分專案))</f>
        <v>0</v>
      </c>
      <c r="C2110" s="45">
        <f t="shared" si="130"/>
        <v>0</v>
      </c>
      <c r="D2110" s="44">
        <f t="shared" si="131"/>
        <v>0</v>
      </c>
      <c r="E2110" s="217">
        <f t="shared" si="133"/>
        <v>0</v>
      </c>
      <c r="F2110" s="284"/>
      <c r="G2110" s="289"/>
      <c r="H2110" s="304"/>
      <c r="I2110" s="290"/>
      <c r="J2110" s="304"/>
      <c r="K2110" s="305"/>
      <c r="L2110" s="50"/>
      <c r="M2110" s="63"/>
    </row>
    <row r="2111" spans="1:13">
      <c r="A2111" s="44">
        <f t="shared" ca="1" si="132"/>
        <v>0</v>
      </c>
      <c r="B2111" s="44" t="b" cm="1">
        <f t="array" ref="B2111">AND(分科號=E2111,D2111&gt;=分起日,D2111&lt;=分訖日,IF(分專案="全部",TRUE,J2111=分專案))</f>
        <v>0</v>
      </c>
      <c r="C2111" s="45">
        <f t="shared" si="130"/>
        <v>0</v>
      </c>
      <c r="D2111" s="44">
        <f t="shared" si="131"/>
        <v>0</v>
      </c>
      <c r="E2111" s="217">
        <f t="shared" si="133"/>
        <v>0</v>
      </c>
      <c r="F2111" s="284"/>
      <c r="G2111" s="289"/>
      <c r="H2111" s="304"/>
      <c r="I2111" s="290"/>
      <c r="J2111" s="304"/>
      <c r="K2111" s="305"/>
      <c r="L2111" s="50"/>
      <c r="M2111" s="63"/>
    </row>
    <row r="2112" spans="1:13">
      <c r="A2112" s="44">
        <f t="shared" ca="1" si="132"/>
        <v>0</v>
      </c>
      <c r="B2112" s="44" t="b" cm="1">
        <f t="array" ref="B2112">AND(分科號=E2112,D2112&gt;=分起日,D2112&lt;=分訖日,IF(分專案="全部",TRUE,J2112=分專案))</f>
        <v>0</v>
      </c>
      <c r="C2112" s="45">
        <f t="shared" si="130"/>
        <v>0</v>
      </c>
      <c r="D2112" s="44">
        <f t="shared" si="131"/>
        <v>0</v>
      </c>
      <c r="E2112" s="217">
        <f t="shared" si="133"/>
        <v>0</v>
      </c>
      <c r="F2112" s="284"/>
      <c r="G2112" s="289"/>
      <c r="H2112" s="304"/>
      <c r="I2112" s="290"/>
      <c r="J2112" s="304"/>
      <c r="K2112" s="305"/>
      <c r="L2112" s="50"/>
      <c r="M2112" s="63"/>
    </row>
    <row r="2113" spans="1:13">
      <c r="A2113" s="44">
        <f t="shared" ca="1" si="132"/>
        <v>0</v>
      </c>
      <c r="B2113" s="44" t="b" cm="1">
        <f t="array" ref="B2113">AND(分科號=E2113,D2113&gt;=分起日,D2113&lt;=分訖日,IF(分專案="全部",TRUE,J2113=分專案))</f>
        <v>0</v>
      </c>
      <c r="C2113" s="45">
        <f t="shared" si="130"/>
        <v>0</v>
      </c>
      <c r="D2113" s="44">
        <f t="shared" si="131"/>
        <v>0</v>
      </c>
      <c r="E2113" s="217">
        <f t="shared" si="133"/>
        <v>0</v>
      </c>
      <c r="F2113" s="284"/>
      <c r="G2113" s="289"/>
      <c r="H2113" s="304"/>
      <c r="I2113" s="290"/>
      <c r="J2113" s="304"/>
      <c r="K2113" s="305"/>
      <c r="L2113" s="50"/>
      <c r="M2113" s="63"/>
    </row>
    <row r="2114" spans="1:13">
      <c r="A2114" s="44">
        <f t="shared" ca="1" si="132"/>
        <v>0</v>
      </c>
      <c r="B2114" s="44" t="b" cm="1">
        <f t="array" ref="B2114">AND(分科號=E2114,D2114&gt;=分起日,D2114&lt;=分訖日,IF(分專案="全部",TRUE,J2114=分專案))</f>
        <v>0</v>
      </c>
      <c r="C2114" s="45">
        <f t="shared" si="130"/>
        <v>0</v>
      </c>
      <c r="D2114" s="44">
        <f t="shared" si="131"/>
        <v>0</v>
      </c>
      <c r="E2114" s="217">
        <f t="shared" si="133"/>
        <v>0</v>
      </c>
      <c r="F2114" s="284"/>
      <c r="G2114" s="289"/>
      <c r="H2114" s="304"/>
      <c r="I2114" s="290"/>
      <c r="J2114" s="304"/>
      <c r="K2114" s="305"/>
      <c r="L2114" s="50"/>
      <c r="M2114" s="63"/>
    </row>
    <row r="2115" spans="1:13">
      <c r="A2115" s="44">
        <f t="shared" ca="1" si="132"/>
        <v>0</v>
      </c>
      <c r="B2115" s="44" t="b" cm="1">
        <f t="array" ref="B2115">AND(分科號=E2115,D2115&gt;=分起日,D2115&lt;=分訖日,IF(分專案="全部",TRUE,J2115=分專案))</f>
        <v>0</v>
      </c>
      <c r="C2115" s="45">
        <f t="shared" si="130"/>
        <v>0</v>
      </c>
      <c r="D2115" s="44">
        <f t="shared" si="131"/>
        <v>0</v>
      </c>
      <c r="E2115" s="217">
        <f t="shared" si="133"/>
        <v>0</v>
      </c>
      <c r="F2115" s="284"/>
      <c r="G2115" s="289"/>
      <c r="H2115" s="304"/>
      <c r="I2115" s="290"/>
      <c r="J2115" s="304"/>
      <c r="K2115" s="305"/>
      <c r="L2115" s="50"/>
      <c r="M2115" s="63"/>
    </row>
    <row r="2116" spans="1:13">
      <c r="A2116" s="44">
        <f t="shared" ca="1" si="132"/>
        <v>0</v>
      </c>
      <c r="B2116" s="44" t="b" cm="1">
        <f t="array" ref="B2116">AND(分科號=E2116,D2116&gt;=分起日,D2116&lt;=分訖日,IF(分專案="全部",TRUE,J2116=分專案))</f>
        <v>0</v>
      </c>
      <c r="C2116" s="45">
        <f t="shared" si="130"/>
        <v>0</v>
      </c>
      <c r="D2116" s="44">
        <f t="shared" si="131"/>
        <v>0</v>
      </c>
      <c r="E2116" s="217">
        <f t="shared" si="133"/>
        <v>0</v>
      </c>
      <c r="F2116" s="284"/>
      <c r="G2116" s="289"/>
      <c r="H2116" s="304"/>
      <c r="I2116" s="290"/>
      <c r="J2116" s="304"/>
      <c r="K2116" s="305"/>
      <c r="L2116" s="50"/>
      <c r="M2116" s="63"/>
    </row>
    <row r="2117" spans="1:13">
      <c r="A2117" s="44">
        <f t="shared" ca="1" si="132"/>
        <v>0</v>
      </c>
      <c r="B2117" s="44" t="b" cm="1">
        <f t="array" ref="B2117">AND(分科號=E2117,D2117&gt;=分起日,D2117&lt;=分訖日,IF(分專案="全部",TRUE,J2117=分專案))</f>
        <v>0</v>
      </c>
      <c r="C2117" s="45">
        <f t="shared" si="130"/>
        <v>0</v>
      </c>
      <c r="D2117" s="44">
        <f t="shared" si="131"/>
        <v>0</v>
      </c>
      <c r="E2117" s="217">
        <f t="shared" si="133"/>
        <v>0</v>
      </c>
      <c r="F2117" s="284"/>
      <c r="G2117" s="289"/>
      <c r="H2117" s="304"/>
      <c r="I2117" s="290"/>
      <c r="J2117" s="304"/>
      <c r="K2117" s="305"/>
      <c r="L2117" s="50"/>
      <c r="M2117" s="63"/>
    </row>
    <row r="2118" spans="1:13">
      <c r="A2118" s="44">
        <f t="shared" ca="1" si="132"/>
        <v>0</v>
      </c>
      <c r="B2118" s="44" t="b" cm="1">
        <f t="array" ref="B2118">AND(分科號=E2118,D2118&gt;=分起日,D2118&lt;=分訖日,IF(分專案="全部",TRUE,J2118=分專案))</f>
        <v>0</v>
      </c>
      <c r="C2118" s="45">
        <f t="shared" si="130"/>
        <v>0</v>
      </c>
      <c r="D2118" s="44">
        <f t="shared" si="131"/>
        <v>0</v>
      </c>
      <c r="E2118" s="217">
        <f t="shared" si="133"/>
        <v>0</v>
      </c>
      <c r="F2118" s="284"/>
      <c r="G2118" s="289"/>
      <c r="H2118" s="304"/>
      <c r="I2118" s="290"/>
      <c r="J2118" s="304"/>
      <c r="K2118" s="305"/>
      <c r="L2118" s="50"/>
      <c r="M2118" s="63"/>
    </row>
    <row r="2119" spans="1:13">
      <c r="A2119" s="44">
        <f t="shared" ca="1" si="132"/>
        <v>0</v>
      </c>
      <c r="B2119" s="44" t="b" cm="1">
        <f t="array" ref="B2119">AND(分科號=E2119,D2119&gt;=分起日,D2119&lt;=分訖日,IF(分專案="全部",TRUE,J2119=分專案))</f>
        <v>0</v>
      </c>
      <c r="C2119" s="45">
        <f t="shared" ref="C2119:C2182" si="134">IF(F2119&lt;&gt;"",F2119,IF(E2119&lt;&gt;0,INDEX(C:C,ROW()-1),0))</f>
        <v>0</v>
      </c>
      <c r="D2119" s="44">
        <f t="shared" ref="D2119:D2182" si="135">IF(G2119&lt;&gt;"",G2119,IF(E2119&lt;&gt;0,INDEX(D:D,ROW()-1),0))</f>
        <v>0</v>
      </c>
      <c r="E2119" s="217">
        <f t="shared" si="133"/>
        <v>0</v>
      </c>
      <c r="F2119" s="284"/>
      <c r="G2119" s="289"/>
      <c r="H2119" s="304"/>
      <c r="I2119" s="290"/>
      <c r="J2119" s="304"/>
      <c r="K2119" s="305"/>
      <c r="L2119" s="50"/>
      <c r="M2119" s="63"/>
    </row>
    <row r="2120" spans="1:13">
      <c r="A2120" s="44">
        <f t="shared" ca="1" si="132"/>
        <v>0</v>
      </c>
      <c r="B2120" s="44" t="b" cm="1">
        <f t="array" ref="B2120">AND(分科號=E2120,D2120&gt;=分起日,D2120&lt;=分訖日,IF(分專案="全部",TRUE,J2120=分專案))</f>
        <v>0</v>
      </c>
      <c r="C2120" s="45">
        <f t="shared" si="134"/>
        <v>0</v>
      </c>
      <c r="D2120" s="44">
        <f t="shared" si="135"/>
        <v>0</v>
      </c>
      <c r="E2120" s="217">
        <f t="shared" si="133"/>
        <v>0</v>
      </c>
      <c r="F2120" s="284"/>
      <c r="G2120" s="289"/>
      <c r="H2120" s="304"/>
      <c r="I2120" s="290"/>
      <c r="J2120" s="304"/>
      <c r="K2120" s="305"/>
      <c r="L2120" s="50"/>
      <c r="M2120" s="63"/>
    </row>
    <row r="2121" spans="1:13">
      <c r="A2121" s="44">
        <f t="shared" ref="A2121:A2184" ca="1" si="136">IF(B2121,COUNTIF(OFFSET(B2121,ROW()*-1+6,,ROW()-5),TRUE),0)</f>
        <v>0</v>
      </c>
      <c r="B2121" s="44" t="b" cm="1">
        <f t="array" ref="B2121">AND(分科號=E2121,D2121&gt;=分起日,D2121&lt;=分訖日,IF(分專案="全部",TRUE,J2121=分專案))</f>
        <v>0</v>
      </c>
      <c r="C2121" s="45">
        <f t="shared" si="134"/>
        <v>0</v>
      </c>
      <c r="D2121" s="44">
        <f t="shared" si="135"/>
        <v>0</v>
      </c>
      <c r="E2121" s="217">
        <f t="shared" si="133"/>
        <v>0</v>
      </c>
      <c r="F2121" s="284"/>
      <c r="G2121" s="289"/>
      <c r="H2121" s="304"/>
      <c r="I2121" s="290"/>
      <c r="J2121" s="304"/>
      <c r="K2121" s="305"/>
      <c r="L2121" s="50"/>
      <c r="M2121" s="63"/>
    </row>
    <row r="2122" spans="1:13">
      <c r="A2122" s="44">
        <f t="shared" ca="1" si="136"/>
        <v>0</v>
      </c>
      <c r="B2122" s="44" t="b" cm="1">
        <f t="array" ref="B2122">AND(分科號=E2122,D2122&gt;=分起日,D2122&lt;=分訖日,IF(分專案="全部",TRUE,J2122=分專案))</f>
        <v>0</v>
      </c>
      <c r="C2122" s="45">
        <f t="shared" si="134"/>
        <v>0</v>
      </c>
      <c r="D2122" s="44">
        <f t="shared" si="135"/>
        <v>0</v>
      </c>
      <c r="E2122" s="217">
        <f t="shared" ref="E2122:E2185" si="137">IF(I2122&lt;&gt;"",VALUE(TRIM(LEFT(I2122,6))),0)</f>
        <v>0</v>
      </c>
      <c r="F2122" s="284"/>
      <c r="G2122" s="289"/>
      <c r="H2122" s="304"/>
      <c r="I2122" s="290"/>
      <c r="J2122" s="304"/>
      <c r="K2122" s="305"/>
      <c r="L2122" s="50"/>
      <c r="M2122" s="63"/>
    </row>
    <row r="2123" spans="1:13">
      <c r="A2123" s="44">
        <f t="shared" ca="1" si="136"/>
        <v>0</v>
      </c>
      <c r="B2123" s="44" t="b" cm="1">
        <f t="array" ref="B2123">AND(分科號=E2123,D2123&gt;=分起日,D2123&lt;=分訖日,IF(分專案="全部",TRUE,J2123=分專案))</f>
        <v>0</v>
      </c>
      <c r="C2123" s="45">
        <f t="shared" si="134"/>
        <v>0</v>
      </c>
      <c r="D2123" s="44">
        <f t="shared" si="135"/>
        <v>0</v>
      </c>
      <c r="E2123" s="217">
        <f t="shared" si="137"/>
        <v>0</v>
      </c>
      <c r="F2123" s="284"/>
      <c r="G2123" s="289"/>
      <c r="H2123" s="304"/>
      <c r="I2123" s="290"/>
      <c r="J2123" s="304"/>
      <c r="K2123" s="305"/>
      <c r="L2123" s="50"/>
      <c r="M2123" s="63"/>
    </row>
    <row r="2124" spans="1:13">
      <c r="A2124" s="44">
        <f t="shared" ca="1" si="136"/>
        <v>0</v>
      </c>
      <c r="B2124" s="44" t="b" cm="1">
        <f t="array" ref="B2124">AND(分科號=E2124,D2124&gt;=分起日,D2124&lt;=分訖日,IF(分專案="全部",TRUE,J2124=分專案))</f>
        <v>0</v>
      </c>
      <c r="C2124" s="45">
        <f t="shared" si="134"/>
        <v>0</v>
      </c>
      <c r="D2124" s="44">
        <f t="shared" si="135"/>
        <v>0</v>
      </c>
      <c r="E2124" s="217">
        <f t="shared" si="137"/>
        <v>0</v>
      </c>
      <c r="F2124" s="284"/>
      <c r="G2124" s="289"/>
      <c r="H2124" s="304"/>
      <c r="I2124" s="290"/>
      <c r="J2124" s="304"/>
      <c r="K2124" s="305"/>
      <c r="L2124" s="50"/>
      <c r="M2124" s="63"/>
    </row>
    <row r="2125" spans="1:13">
      <c r="A2125" s="44">
        <f t="shared" ca="1" si="136"/>
        <v>0</v>
      </c>
      <c r="B2125" s="44" t="b" cm="1">
        <f t="array" ref="B2125">AND(分科號=E2125,D2125&gt;=分起日,D2125&lt;=分訖日,IF(分專案="全部",TRUE,J2125=分專案))</f>
        <v>0</v>
      </c>
      <c r="C2125" s="45">
        <f t="shared" si="134"/>
        <v>0</v>
      </c>
      <c r="D2125" s="44">
        <f t="shared" si="135"/>
        <v>0</v>
      </c>
      <c r="E2125" s="217">
        <f t="shared" si="137"/>
        <v>0</v>
      </c>
      <c r="F2125" s="284"/>
      <c r="G2125" s="289"/>
      <c r="H2125" s="304"/>
      <c r="I2125" s="290"/>
      <c r="J2125" s="304"/>
      <c r="K2125" s="305"/>
      <c r="L2125" s="50"/>
      <c r="M2125" s="63"/>
    </row>
    <row r="2126" spans="1:13">
      <c r="A2126" s="44">
        <f t="shared" ca="1" si="136"/>
        <v>0</v>
      </c>
      <c r="B2126" s="44" t="b" cm="1">
        <f t="array" ref="B2126">AND(分科號=E2126,D2126&gt;=分起日,D2126&lt;=分訖日,IF(分專案="全部",TRUE,J2126=分專案))</f>
        <v>0</v>
      </c>
      <c r="C2126" s="45">
        <f t="shared" si="134"/>
        <v>0</v>
      </c>
      <c r="D2126" s="44">
        <f t="shared" si="135"/>
        <v>0</v>
      </c>
      <c r="E2126" s="217">
        <f t="shared" si="137"/>
        <v>0</v>
      </c>
      <c r="F2126" s="284"/>
      <c r="G2126" s="289"/>
      <c r="H2126" s="304"/>
      <c r="I2126" s="290"/>
      <c r="J2126" s="304"/>
      <c r="K2126" s="305"/>
      <c r="L2126" s="50"/>
      <c r="M2126" s="63"/>
    </row>
    <row r="2127" spans="1:13">
      <c r="A2127" s="44">
        <f t="shared" ca="1" si="136"/>
        <v>0</v>
      </c>
      <c r="B2127" s="44" t="b" cm="1">
        <f t="array" ref="B2127">AND(分科號=E2127,D2127&gt;=分起日,D2127&lt;=分訖日,IF(分專案="全部",TRUE,J2127=分專案))</f>
        <v>0</v>
      </c>
      <c r="C2127" s="45">
        <f t="shared" si="134"/>
        <v>0</v>
      </c>
      <c r="D2127" s="44">
        <f t="shared" si="135"/>
        <v>0</v>
      </c>
      <c r="E2127" s="217">
        <f t="shared" si="137"/>
        <v>0</v>
      </c>
      <c r="F2127" s="284"/>
      <c r="G2127" s="289"/>
      <c r="H2127" s="304"/>
      <c r="I2127" s="290"/>
      <c r="J2127" s="304"/>
      <c r="K2127" s="305"/>
      <c r="L2127" s="50"/>
      <c r="M2127" s="63"/>
    </row>
    <row r="2128" spans="1:13">
      <c r="A2128" s="44">
        <f t="shared" ca="1" si="136"/>
        <v>0</v>
      </c>
      <c r="B2128" s="44" t="b" cm="1">
        <f t="array" ref="B2128">AND(分科號=E2128,D2128&gt;=分起日,D2128&lt;=分訖日,IF(分專案="全部",TRUE,J2128=分專案))</f>
        <v>0</v>
      </c>
      <c r="C2128" s="45">
        <f t="shared" si="134"/>
        <v>0</v>
      </c>
      <c r="D2128" s="44">
        <f t="shared" si="135"/>
        <v>0</v>
      </c>
      <c r="E2128" s="217">
        <f t="shared" si="137"/>
        <v>0</v>
      </c>
      <c r="F2128" s="284"/>
      <c r="G2128" s="289"/>
      <c r="H2128" s="304"/>
      <c r="I2128" s="290"/>
      <c r="J2128" s="304"/>
      <c r="K2128" s="305"/>
      <c r="L2128" s="50"/>
      <c r="M2128" s="63"/>
    </row>
    <row r="2129" spans="1:13">
      <c r="A2129" s="44">
        <f t="shared" ca="1" si="136"/>
        <v>0</v>
      </c>
      <c r="B2129" s="44" t="b" cm="1">
        <f t="array" ref="B2129">AND(分科號=E2129,D2129&gt;=分起日,D2129&lt;=分訖日,IF(分專案="全部",TRUE,J2129=分專案))</f>
        <v>0</v>
      </c>
      <c r="C2129" s="45">
        <f t="shared" si="134"/>
        <v>0</v>
      </c>
      <c r="D2129" s="44">
        <f t="shared" si="135"/>
        <v>0</v>
      </c>
      <c r="E2129" s="217">
        <f t="shared" si="137"/>
        <v>0</v>
      </c>
      <c r="F2129" s="284"/>
      <c r="G2129" s="289"/>
      <c r="H2129" s="304"/>
      <c r="I2129" s="290"/>
      <c r="J2129" s="304"/>
      <c r="K2129" s="305"/>
      <c r="L2129" s="50"/>
      <c r="M2129" s="63"/>
    </row>
    <row r="2130" spans="1:13">
      <c r="A2130" s="44">
        <f t="shared" ca="1" si="136"/>
        <v>0</v>
      </c>
      <c r="B2130" s="44" t="b" cm="1">
        <f t="array" ref="B2130">AND(分科號=E2130,D2130&gt;=分起日,D2130&lt;=分訖日,IF(分專案="全部",TRUE,J2130=分專案))</f>
        <v>0</v>
      </c>
      <c r="C2130" s="45">
        <f t="shared" si="134"/>
        <v>0</v>
      </c>
      <c r="D2130" s="44">
        <f t="shared" si="135"/>
        <v>0</v>
      </c>
      <c r="E2130" s="217">
        <f t="shared" si="137"/>
        <v>0</v>
      </c>
      <c r="F2130" s="284"/>
      <c r="G2130" s="289"/>
      <c r="H2130" s="304"/>
      <c r="I2130" s="290"/>
      <c r="J2130" s="304"/>
      <c r="K2130" s="305"/>
      <c r="L2130" s="50"/>
      <c r="M2130" s="63"/>
    </row>
    <row r="2131" spans="1:13">
      <c r="A2131" s="44">
        <f t="shared" ca="1" si="136"/>
        <v>0</v>
      </c>
      <c r="B2131" s="44" t="b" cm="1">
        <f t="array" ref="B2131">AND(分科號=E2131,D2131&gt;=分起日,D2131&lt;=分訖日,IF(分專案="全部",TRUE,J2131=分專案))</f>
        <v>0</v>
      </c>
      <c r="C2131" s="45">
        <f t="shared" si="134"/>
        <v>0</v>
      </c>
      <c r="D2131" s="44">
        <f t="shared" si="135"/>
        <v>0</v>
      </c>
      <c r="E2131" s="217">
        <f t="shared" si="137"/>
        <v>0</v>
      </c>
      <c r="F2131" s="284"/>
      <c r="G2131" s="289"/>
      <c r="H2131" s="304"/>
      <c r="I2131" s="290"/>
      <c r="J2131" s="304"/>
      <c r="K2131" s="305"/>
      <c r="L2131" s="50"/>
      <c r="M2131" s="63"/>
    </row>
    <row r="2132" spans="1:13">
      <c r="A2132" s="44">
        <f t="shared" ca="1" si="136"/>
        <v>0</v>
      </c>
      <c r="B2132" s="44" t="b" cm="1">
        <f t="array" ref="B2132">AND(分科號=E2132,D2132&gt;=分起日,D2132&lt;=分訖日,IF(分專案="全部",TRUE,J2132=分專案))</f>
        <v>0</v>
      </c>
      <c r="C2132" s="45">
        <f t="shared" si="134"/>
        <v>0</v>
      </c>
      <c r="D2132" s="44">
        <f t="shared" si="135"/>
        <v>0</v>
      </c>
      <c r="E2132" s="217">
        <f t="shared" si="137"/>
        <v>0</v>
      </c>
      <c r="F2132" s="284"/>
      <c r="G2132" s="289"/>
      <c r="H2132" s="304"/>
      <c r="I2132" s="290"/>
      <c r="J2132" s="304"/>
      <c r="K2132" s="305"/>
      <c r="L2132" s="50"/>
      <c r="M2132" s="63"/>
    </row>
    <row r="2133" spans="1:13">
      <c r="A2133" s="44">
        <f t="shared" ca="1" si="136"/>
        <v>0</v>
      </c>
      <c r="B2133" s="44" t="b" cm="1">
        <f t="array" ref="B2133">AND(分科號=E2133,D2133&gt;=分起日,D2133&lt;=分訖日,IF(分專案="全部",TRUE,J2133=分專案))</f>
        <v>0</v>
      </c>
      <c r="C2133" s="45">
        <f t="shared" si="134"/>
        <v>0</v>
      </c>
      <c r="D2133" s="44">
        <f t="shared" si="135"/>
        <v>0</v>
      </c>
      <c r="E2133" s="217">
        <f t="shared" si="137"/>
        <v>0</v>
      </c>
      <c r="F2133" s="284"/>
      <c r="G2133" s="289"/>
      <c r="H2133" s="304"/>
      <c r="I2133" s="290"/>
      <c r="J2133" s="304"/>
      <c r="K2133" s="305"/>
      <c r="L2133" s="50"/>
      <c r="M2133" s="63"/>
    </row>
    <row r="2134" spans="1:13">
      <c r="A2134" s="44">
        <f t="shared" ca="1" si="136"/>
        <v>0</v>
      </c>
      <c r="B2134" s="44" t="b" cm="1">
        <f t="array" ref="B2134">AND(分科號=E2134,D2134&gt;=分起日,D2134&lt;=分訖日,IF(分專案="全部",TRUE,J2134=分專案))</f>
        <v>0</v>
      </c>
      <c r="C2134" s="45">
        <f t="shared" si="134"/>
        <v>0</v>
      </c>
      <c r="D2134" s="44">
        <f t="shared" si="135"/>
        <v>0</v>
      </c>
      <c r="E2134" s="217">
        <f t="shared" si="137"/>
        <v>0</v>
      </c>
      <c r="F2134" s="284"/>
      <c r="G2134" s="289"/>
      <c r="H2134" s="304"/>
      <c r="I2134" s="290"/>
      <c r="J2134" s="304"/>
      <c r="K2134" s="305"/>
      <c r="L2134" s="50"/>
      <c r="M2134" s="63"/>
    </row>
    <row r="2135" spans="1:13">
      <c r="A2135" s="44">
        <f t="shared" ca="1" si="136"/>
        <v>0</v>
      </c>
      <c r="B2135" s="44" t="b" cm="1">
        <f t="array" ref="B2135">AND(分科號=E2135,D2135&gt;=分起日,D2135&lt;=分訖日,IF(分專案="全部",TRUE,J2135=分專案))</f>
        <v>0</v>
      </c>
      <c r="C2135" s="45">
        <f t="shared" si="134"/>
        <v>0</v>
      </c>
      <c r="D2135" s="44">
        <f t="shared" si="135"/>
        <v>0</v>
      </c>
      <c r="E2135" s="217">
        <f t="shared" si="137"/>
        <v>0</v>
      </c>
      <c r="F2135" s="284"/>
      <c r="G2135" s="289"/>
      <c r="H2135" s="304"/>
      <c r="I2135" s="290"/>
      <c r="J2135" s="304"/>
      <c r="K2135" s="305"/>
      <c r="L2135" s="50"/>
      <c r="M2135" s="63"/>
    </row>
    <row r="2136" spans="1:13">
      <c r="A2136" s="44">
        <f t="shared" ca="1" si="136"/>
        <v>0</v>
      </c>
      <c r="B2136" s="44" t="b" cm="1">
        <f t="array" ref="B2136">AND(分科號=E2136,D2136&gt;=分起日,D2136&lt;=分訖日,IF(分專案="全部",TRUE,J2136=分專案))</f>
        <v>0</v>
      </c>
      <c r="C2136" s="45">
        <f t="shared" si="134"/>
        <v>0</v>
      </c>
      <c r="D2136" s="44">
        <f t="shared" si="135"/>
        <v>0</v>
      </c>
      <c r="E2136" s="217">
        <f t="shared" si="137"/>
        <v>0</v>
      </c>
      <c r="F2136" s="284"/>
      <c r="G2136" s="289"/>
      <c r="H2136" s="304"/>
      <c r="I2136" s="290"/>
      <c r="J2136" s="304"/>
      <c r="K2136" s="305"/>
      <c r="L2136" s="50"/>
      <c r="M2136" s="63"/>
    </row>
    <row r="2137" spans="1:13">
      <c r="A2137" s="44">
        <f t="shared" ca="1" si="136"/>
        <v>0</v>
      </c>
      <c r="B2137" s="44" t="b" cm="1">
        <f t="array" ref="B2137">AND(分科號=E2137,D2137&gt;=分起日,D2137&lt;=分訖日,IF(分專案="全部",TRUE,J2137=分專案))</f>
        <v>0</v>
      </c>
      <c r="C2137" s="45">
        <f t="shared" si="134"/>
        <v>0</v>
      </c>
      <c r="D2137" s="44">
        <f t="shared" si="135"/>
        <v>0</v>
      </c>
      <c r="E2137" s="217">
        <f t="shared" si="137"/>
        <v>0</v>
      </c>
      <c r="F2137" s="284"/>
      <c r="G2137" s="289"/>
      <c r="H2137" s="304"/>
      <c r="I2137" s="290"/>
      <c r="J2137" s="304"/>
      <c r="K2137" s="305"/>
      <c r="L2137" s="50"/>
      <c r="M2137" s="63"/>
    </row>
    <row r="2138" spans="1:13">
      <c r="A2138" s="44">
        <f t="shared" ca="1" si="136"/>
        <v>0</v>
      </c>
      <c r="B2138" s="44" t="b" cm="1">
        <f t="array" ref="B2138">AND(分科號=E2138,D2138&gt;=分起日,D2138&lt;=分訖日,IF(分專案="全部",TRUE,J2138=分專案))</f>
        <v>0</v>
      </c>
      <c r="C2138" s="45">
        <f t="shared" si="134"/>
        <v>0</v>
      </c>
      <c r="D2138" s="44">
        <f t="shared" si="135"/>
        <v>0</v>
      </c>
      <c r="E2138" s="217">
        <f t="shared" si="137"/>
        <v>0</v>
      </c>
      <c r="F2138" s="284"/>
      <c r="G2138" s="289"/>
      <c r="H2138" s="304"/>
      <c r="I2138" s="290"/>
      <c r="J2138" s="304"/>
      <c r="K2138" s="305"/>
      <c r="L2138" s="50"/>
      <c r="M2138" s="63"/>
    </row>
    <row r="2139" spans="1:13">
      <c r="A2139" s="44">
        <f t="shared" ca="1" si="136"/>
        <v>0</v>
      </c>
      <c r="B2139" s="44" t="b" cm="1">
        <f t="array" ref="B2139">AND(分科號=E2139,D2139&gt;=分起日,D2139&lt;=分訖日,IF(分專案="全部",TRUE,J2139=分專案))</f>
        <v>0</v>
      </c>
      <c r="C2139" s="45">
        <f t="shared" si="134"/>
        <v>0</v>
      </c>
      <c r="D2139" s="44">
        <f t="shared" si="135"/>
        <v>0</v>
      </c>
      <c r="E2139" s="217">
        <f t="shared" si="137"/>
        <v>0</v>
      </c>
      <c r="F2139" s="284"/>
      <c r="G2139" s="289"/>
      <c r="H2139" s="304"/>
      <c r="I2139" s="290"/>
      <c r="J2139" s="304"/>
      <c r="K2139" s="305"/>
      <c r="L2139" s="50"/>
      <c r="M2139" s="63"/>
    </row>
    <row r="2140" spans="1:13">
      <c r="A2140" s="44">
        <f t="shared" ca="1" si="136"/>
        <v>0</v>
      </c>
      <c r="B2140" s="44" t="b" cm="1">
        <f t="array" ref="B2140">AND(分科號=E2140,D2140&gt;=分起日,D2140&lt;=分訖日,IF(分專案="全部",TRUE,J2140=分專案))</f>
        <v>0</v>
      </c>
      <c r="C2140" s="45">
        <f t="shared" si="134"/>
        <v>0</v>
      </c>
      <c r="D2140" s="44">
        <f t="shared" si="135"/>
        <v>0</v>
      </c>
      <c r="E2140" s="217">
        <f t="shared" si="137"/>
        <v>0</v>
      </c>
      <c r="F2140" s="284"/>
      <c r="G2140" s="289"/>
      <c r="H2140" s="304"/>
      <c r="I2140" s="290"/>
      <c r="J2140" s="304"/>
      <c r="K2140" s="305"/>
      <c r="L2140" s="50"/>
      <c r="M2140" s="63"/>
    </row>
    <row r="2141" spans="1:13">
      <c r="A2141" s="44">
        <f t="shared" ca="1" si="136"/>
        <v>0</v>
      </c>
      <c r="B2141" s="44" t="b" cm="1">
        <f t="array" ref="B2141">AND(分科號=E2141,D2141&gt;=分起日,D2141&lt;=分訖日,IF(分專案="全部",TRUE,J2141=分專案))</f>
        <v>0</v>
      </c>
      <c r="C2141" s="45">
        <f t="shared" si="134"/>
        <v>0</v>
      </c>
      <c r="D2141" s="44">
        <f t="shared" si="135"/>
        <v>0</v>
      </c>
      <c r="E2141" s="217">
        <f t="shared" si="137"/>
        <v>0</v>
      </c>
      <c r="F2141" s="284"/>
      <c r="G2141" s="289"/>
      <c r="H2141" s="304"/>
      <c r="I2141" s="290"/>
      <c r="J2141" s="304"/>
      <c r="K2141" s="305"/>
      <c r="L2141" s="50"/>
      <c r="M2141" s="63"/>
    </row>
    <row r="2142" spans="1:13">
      <c r="A2142" s="44">
        <f t="shared" ca="1" si="136"/>
        <v>0</v>
      </c>
      <c r="B2142" s="44" t="b" cm="1">
        <f t="array" ref="B2142">AND(分科號=E2142,D2142&gt;=分起日,D2142&lt;=分訖日,IF(分專案="全部",TRUE,J2142=分專案))</f>
        <v>0</v>
      </c>
      <c r="C2142" s="45">
        <f t="shared" si="134"/>
        <v>0</v>
      </c>
      <c r="D2142" s="44">
        <f t="shared" si="135"/>
        <v>0</v>
      </c>
      <c r="E2142" s="217">
        <f t="shared" si="137"/>
        <v>0</v>
      </c>
      <c r="F2142" s="284"/>
      <c r="G2142" s="289"/>
      <c r="H2142" s="304"/>
      <c r="I2142" s="290"/>
      <c r="J2142" s="304"/>
      <c r="K2142" s="305"/>
      <c r="L2142" s="50"/>
      <c r="M2142" s="63"/>
    </row>
    <row r="2143" spans="1:13">
      <c r="A2143" s="44">
        <f t="shared" ca="1" si="136"/>
        <v>0</v>
      </c>
      <c r="B2143" s="44" t="b" cm="1">
        <f t="array" ref="B2143">AND(分科號=E2143,D2143&gt;=分起日,D2143&lt;=分訖日,IF(分專案="全部",TRUE,J2143=分專案))</f>
        <v>0</v>
      </c>
      <c r="C2143" s="45">
        <f t="shared" si="134"/>
        <v>0</v>
      </c>
      <c r="D2143" s="44">
        <f t="shared" si="135"/>
        <v>0</v>
      </c>
      <c r="E2143" s="217">
        <f t="shared" si="137"/>
        <v>0</v>
      </c>
      <c r="F2143" s="284"/>
      <c r="G2143" s="289"/>
      <c r="H2143" s="304"/>
      <c r="I2143" s="290"/>
      <c r="J2143" s="304"/>
      <c r="K2143" s="305"/>
      <c r="L2143" s="50"/>
      <c r="M2143" s="63"/>
    </row>
    <row r="2144" spans="1:13">
      <c r="A2144" s="44">
        <f t="shared" ca="1" si="136"/>
        <v>0</v>
      </c>
      <c r="B2144" s="44" t="b" cm="1">
        <f t="array" ref="B2144">AND(分科號=E2144,D2144&gt;=分起日,D2144&lt;=分訖日,IF(分專案="全部",TRUE,J2144=分專案))</f>
        <v>0</v>
      </c>
      <c r="C2144" s="45">
        <f t="shared" si="134"/>
        <v>0</v>
      </c>
      <c r="D2144" s="44">
        <f t="shared" si="135"/>
        <v>0</v>
      </c>
      <c r="E2144" s="217">
        <f t="shared" si="137"/>
        <v>0</v>
      </c>
      <c r="F2144" s="284"/>
      <c r="G2144" s="289"/>
      <c r="H2144" s="304"/>
      <c r="I2144" s="290"/>
      <c r="J2144" s="304"/>
      <c r="K2144" s="305"/>
      <c r="L2144" s="50"/>
      <c r="M2144" s="63"/>
    </row>
    <row r="2145" spans="1:13">
      <c r="A2145" s="44">
        <f t="shared" ca="1" si="136"/>
        <v>0</v>
      </c>
      <c r="B2145" s="44" t="b" cm="1">
        <f t="array" ref="B2145">AND(分科號=E2145,D2145&gt;=分起日,D2145&lt;=分訖日,IF(分專案="全部",TRUE,J2145=分專案))</f>
        <v>0</v>
      </c>
      <c r="C2145" s="45">
        <f t="shared" si="134"/>
        <v>0</v>
      </c>
      <c r="D2145" s="44">
        <f t="shared" si="135"/>
        <v>0</v>
      </c>
      <c r="E2145" s="217">
        <f t="shared" si="137"/>
        <v>0</v>
      </c>
      <c r="F2145" s="284"/>
      <c r="G2145" s="289"/>
      <c r="H2145" s="304"/>
      <c r="I2145" s="290"/>
      <c r="J2145" s="304"/>
      <c r="K2145" s="305"/>
      <c r="L2145" s="50"/>
      <c r="M2145" s="63"/>
    </row>
    <row r="2146" spans="1:13">
      <c r="A2146" s="44">
        <f t="shared" ca="1" si="136"/>
        <v>0</v>
      </c>
      <c r="B2146" s="44" t="b" cm="1">
        <f t="array" ref="B2146">AND(分科號=E2146,D2146&gt;=分起日,D2146&lt;=分訖日,IF(分專案="全部",TRUE,J2146=分專案))</f>
        <v>0</v>
      </c>
      <c r="C2146" s="45">
        <f t="shared" si="134"/>
        <v>0</v>
      </c>
      <c r="D2146" s="44">
        <f t="shared" si="135"/>
        <v>0</v>
      </c>
      <c r="E2146" s="217">
        <f t="shared" si="137"/>
        <v>0</v>
      </c>
      <c r="F2146" s="284"/>
      <c r="G2146" s="289"/>
      <c r="H2146" s="304"/>
      <c r="I2146" s="290"/>
      <c r="J2146" s="304"/>
      <c r="K2146" s="305"/>
      <c r="L2146" s="50"/>
      <c r="M2146" s="63"/>
    </row>
    <row r="2147" spans="1:13">
      <c r="A2147" s="44">
        <f t="shared" ca="1" si="136"/>
        <v>0</v>
      </c>
      <c r="B2147" s="44" t="b" cm="1">
        <f t="array" ref="B2147">AND(分科號=E2147,D2147&gt;=分起日,D2147&lt;=分訖日,IF(分專案="全部",TRUE,J2147=分專案))</f>
        <v>0</v>
      </c>
      <c r="C2147" s="45">
        <f t="shared" si="134"/>
        <v>0</v>
      </c>
      <c r="D2147" s="44">
        <f t="shared" si="135"/>
        <v>0</v>
      </c>
      <c r="E2147" s="217">
        <f t="shared" si="137"/>
        <v>0</v>
      </c>
      <c r="F2147" s="284"/>
      <c r="G2147" s="289"/>
      <c r="H2147" s="304"/>
      <c r="I2147" s="290"/>
      <c r="J2147" s="304"/>
      <c r="K2147" s="305"/>
      <c r="L2147" s="50"/>
      <c r="M2147" s="63"/>
    </row>
    <row r="2148" spans="1:13">
      <c r="A2148" s="44">
        <f t="shared" ca="1" si="136"/>
        <v>0</v>
      </c>
      <c r="B2148" s="44" t="b" cm="1">
        <f t="array" ref="B2148">AND(分科號=E2148,D2148&gt;=分起日,D2148&lt;=分訖日,IF(分專案="全部",TRUE,J2148=分專案))</f>
        <v>0</v>
      </c>
      <c r="C2148" s="45">
        <f t="shared" si="134"/>
        <v>0</v>
      </c>
      <c r="D2148" s="44">
        <f t="shared" si="135"/>
        <v>0</v>
      </c>
      <c r="E2148" s="217">
        <f t="shared" si="137"/>
        <v>0</v>
      </c>
      <c r="F2148" s="284"/>
      <c r="G2148" s="289"/>
      <c r="H2148" s="304"/>
      <c r="I2148" s="290"/>
      <c r="J2148" s="304"/>
      <c r="K2148" s="305"/>
      <c r="L2148" s="50"/>
      <c r="M2148" s="63"/>
    </row>
    <row r="2149" spans="1:13">
      <c r="A2149" s="44">
        <f t="shared" ca="1" si="136"/>
        <v>0</v>
      </c>
      <c r="B2149" s="44" t="b" cm="1">
        <f t="array" ref="B2149">AND(分科號=E2149,D2149&gt;=分起日,D2149&lt;=分訖日,IF(分專案="全部",TRUE,J2149=分專案))</f>
        <v>0</v>
      </c>
      <c r="C2149" s="45">
        <f t="shared" si="134"/>
        <v>0</v>
      </c>
      <c r="D2149" s="44">
        <f t="shared" si="135"/>
        <v>0</v>
      </c>
      <c r="E2149" s="217">
        <f t="shared" si="137"/>
        <v>0</v>
      </c>
      <c r="F2149" s="284"/>
      <c r="G2149" s="289"/>
      <c r="H2149" s="304"/>
      <c r="I2149" s="290"/>
      <c r="J2149" s="304"/>
      <c r="K2149" s="305"/>
      <c r="L2149" s="50"/>
      <c r="M2149" s="63"/>
    </row>
    <row r="2150" spans="1:13">
      <c r="A2150" s="44">
        <f t="shared" ca="1" si="136"/>
        <v>0</v>
      </c>
      <c r="B2150" s="44" t="b" cm="1">
        <f t="array" ref="B2150">AND(分科號=E2150,D2150&gt;=分起日,D2150&lt;=分訖日,IF(分專案="全部",TRUE,J2150=分專案))</f>
        <v>0</v>
      </c>
      <c r="C2150" s="45">
        <f t="shared" si="134"/>
        <v>0</v>
      </c>
      <c r="D2150" s="44">
        <f t="shared" si="135"/>
        <v>0</v>
      </c>
      <c r="E2150" s="217">
        <f t="shared" si="137"/>
        <v>0</v>
      </c>
      <c r="F2150" s="284"/>
      <c r="G2150" s="289"/>
      <c r="H2150" s="304"/>
      <c r="I2150" s="290"/>
      <c r="J2150" s="304"/>
      <c r="K2150" s="305"/>
      <c r="L2150" s="50"/>
      <c r="M2150" s="63"/>
    </row>
    <row r="2151" spans="1:13">
      <c r="A2151" s="44">
        <f t="shared" ca="1" si="136"/>
        <v>0</v>
      </c>
      <c r="B2151" s="44" t="b" cm="1">
        <f t="array" ref="B2151">AND(分科號=E2151,D2151&gt;=分起日,D2151&lt;=分訖日,IF(分專案="全部",TRUE,J2151=分專案))</f>
        <v>0</v>
      </c>
      <c r="C2151" s="45">
        <f t="shared" si="134"/>
        <v>0</v>
      </c>
      <c r="D2151" s="44">
        <f t="shared" si="135"/>
        <v>0</v>
      </c>
      <c r="E2151" s="217">
        <f t="shared" si="137"/>
        <v>0</v>
      </c>
      <c r="F2151" s="284"/>
      <c r="G2151" s="289"/>
      <c r="H2151" s="304"/>
      <c r="I2151" s="290"/>
      <c r="J2151" s="304"/>
      <c r="K2151" s="305"/>
      <c r="L2151" s="50"/>
      <c r="M2151" s="63"/>
    </row>
    <row r="2152" spans="1:13">
      <c r="A2152" s="44">
        <f t="shared" ca="1" si="136"/>
        <v>0</v>
      </c>
      <c r="B2152" s="44" t="b" cm="1">
        <f t="array" ref="B2152">AND(分科號=E2152,D2152&gt;=分起日,D2152&lt;=分訖日,IF(分專案="全部",TRUE,J2152=分專案))</f>
        <v>0</v>
      </c>
      <c r="C2152" s="45">
        <f t="shared" si="134"/>
        <v>0</v>
      </c>
      <c r="D2152" s="44">
        <f t="shared" si="135"/>
        <v>0</v>
      </c>
      <c r="E2152" s="217">
        <f t="shared" si="137"/>
        <v>0</v>
      </c>
      <c r="F2152" s="284"/>
      <c r="G2152" s="289"/>
      <c r="H2152" s="304"/>
      <c r="I2152" s="290"/>
      <c r="J2152" s="304"/>
      <c r="K2152" s="305"/>
      <c r="L2152" s="50"/>
      <c r="M2152" s="63"/>
    </row>
    <row r="2153" spans="1:13">
      <c r="A2153" s="44">
        <f t="shared" ca="1" si="136"/>
        <v>0</v>
      </c>
      <c r="B2153" s="44" t="b" cm="1">
        <f t="array" ref="B2153">AND(分科號=E2153,D2153&gt;=分起日,D2153&lt;=分訖日,IF(分專案="全部",TRUE,J2153=分專案))</f>
        <v>0</v>
      </c>
      <c r="C2153" s="45">
        <f t="shared" si="134"/>
        <v>0</v>
      </c>
      <c r="D2153" s="44">
        <f t="shared" si="135"/>
        <v>0</v>
      </c>
      <c r="E2153" s="217">
        <f t="shared" si="137"/>
        <v>0</v>
      </c>
      <c r="F2153" s="284"/>
      <c r="G2153" s="289"/>
      <c r="H2153" s="304"/>
      <c r="I2153" s="290"/>
      <c r="J2153" s="304"/>
      <c r="K2153" s="305"/>
      <c r="L2153" s="50"/>
      <c r="M2153" s="63"/>
    </row>
    <row r="2154" spans="1:13">
      <c r="A2154" s="44">
        <f t="shared" ca="1" si="136"/>
        <v>0</v>
      </c>
      <c r="B2154" s="44" t="b" cm="1">
        <f t="array" ref="B2154">AND(分科號=E2154,D2154&gt;=分起日,D2154&lt;=分訖日,IF(分專案="全部",TRUE,J2154=分專案))</f>
        <v>0</v>
      </c>
      <c r="C2154" s="45">
        <f t="shared" si="134"/>
        <v>0</v>
      </c>
      <c r="D2154" s="44">
        <f t="shared" si="135"/>
        <v>0</v>
      </c>
      <c r="E2154" s="217">
        <f t="shared" si="137"/>
        <v>0</v>
      </c>
      <c r="F2154" s="284"/>
      <c r="G2154" s="289"/>
      <c r="H2154" s="304"/>
      <c r="I2154" s="290"/>
      <c r="J2154" s="304"/>
      <c r="K2154" s="305"/>
      <c r="L2154" s="50"/>
      <c r="M2154" s="63"/>
    </row>
    <row r="2155" spans="1:13">
      <c r="A2155" s="44">
        <f t="shared" ca="1" si="136"/>
        <v>0</v>
      </c>
      <c r="B2155" s="44" t="b" cm="1">
        <f t="array" ref="B2155">AND(分科號=E2155,D2155&gt;=分起日,D2155&lt;=分訖日,IF(分專案="全部",TRUE,J2155=分專案))</f>
        <v>0</v>
      </c>
      <c r="C2155" s="45">
        <f t="shared" si="134"/>
        <v>0</v>
      </c>
      <c r="D2155" s="44">
        <f t="shared" si="135"/>
        <v>0</v>
      </c>
      <c r="E2155" s="217">
        <f t="shared" si="137"/>
        <v>0</v>
      </c>
      <c r="F2155" s="284"/>
      <c r="G2155" s="289"/>
      <c r="H2155" s="304"/>
      <c r="I2155" s="290"/>
      <c r="J2155" s="304"/>
      <c r="K2155" s="305"/>
      <c r="L2155" s="50"/>
      <c r="M2155" s="63"/>
    </row>
    <row r="2156" spans="1:13">
      <c r="A2156" s="44">
        <f t="shared" ca="1" si="136"/>
        <v>0</v>
      </c>
      <c r="B2156" s="44" t="b" cm="1">
        <f t="array" ref="B2156">AND(分科號=E2156,D2156&gt;=分起日,D2156&lt;=分訖日,IF(分專案="全部",TRUE,J2156=分專案))</f>
        <v>0</v>
      </c>
      <c r="C2156" s="45">
        <f t="shared" si="134"/>
        <v>0</v>
      </c>
      <c r="D2156" s="44">
        <f t="shared" si="135"/>
        <v>0</v>
      </c>
      <c r="E2156" s="217">
        <f t="shared" si="137"/>
        <v>0</v>
      </c>
      <c r="F2156" s="284"/>
      <c r="G2156" s="289"/>
      <c r="H2156" s="304"/>
      <c r="I2156" s="290"/>
      <c r="J2156" s="304"/>
      <c r="K2156" s="305"/>
      <c r="L2156" s="50"/>
      <c r="M2156" s="63"/>
    </row>
    <row r="2157" spans="1:13">
      <c r="A2157" s="44">
        <f t="shared" ca="1" si="136"/>
        <v>0</v>
      </c>
      <c r="B2157" s="44" t="b" cm="1">
        <f t="array" ref="B2157">AND(分科號=E2157,D2157&gt;=分起日,D2157&lt;=分訖日,IF(分專案="全部",TRUE,J2157=分專案))</f>
        <v>0</v>
      </c>
      <c r="C2157" s="45">
        <f t="shared" si="134"/>
        <v>0</v>
      </c>
      <c r="D2157" s="44">
        <f t="shared" si="135"/>
        <v>0</v>
      </c>
      <c r="E2157" s="217">
        <f t="shared" si="137"/>
        <v>0</v>
      </c>
      <c r="F2157" s="284"/>
      <c r="G2157" s="289"/>
      <c r="H2157" s="304"/>
      <c r="I2157" s="290"/>
      <c r="J2157" s="304"/>
      <c r="K2157" s="305"/>
      <c r="L2157" s="50"/>
      <c r="M2157" s="63"/>
    </row>
    <row r="2158" spans="1:13">
      <c r="A2158" s="44">
        <f t="shared" ca="1" si="136"/>
        <v>0</v>
      </c>
      <c r="B2158" s="44" t="b" cm="1">
        <f t="array" ref="B2158">AND(分科號=E2158,D2158&gt;=分起日,D2158&lt;=分訖日,IF(分專案="全部",TRUE,J2158=分專案))</f>
        <v>0</v>
      </c>
      <c r="C2158" s="45">
        <f t="shared" si="134"/>
        <v>0</v>
      </c>
      <c r="D2158" s="44">
        <f t="shared" si="135"/>
        <v>0</v>
      </c>
      <c r="E2158" s="217">
        <f t="shared" si="137"/>
        <v>0</v>
      </c>
      <c r="F2158" s="284"/>
      <c r="G2158" s="289"/>
      <c r="H2158" s="304"/>
      <c r="I2158" s="290"/>
      <c r="J2158" s="304"/>
      <c r="K2158" s="305"/>
      <c r="L2158" s="50"/>
      <c r="M2158" s="63"/>
    </row>
    <row r="2159" spans="1:13">
      <c r="A2159" s="44">
        <f t="shared" ca="1" si="136"/>
        <v>0</v>
      </c>
      <c r="B2159" s="44" t="b" cm="1">
        <f t="array" ref="B2159">AND(分科號=E2159,D2159&gt;=分起日,D2159&lt;=分訖日,IF(分專案="全部",TRUE,J2159=分專案))</f>
        <v>0</v>
      </c>
      <c r="C2159" s="45">
        <f t="shared" si="134"/>
        <v>0</v>
      </c>
      <c r="D2159" s="44">
        <f t="shared" si="135"/>
        <v>0</v>
      </c>
      <c r="E2159" s="217">
        <f t="shared" si="137"/>
        <v>0</v>
      </c>
      <c r="F2159" s="284"/>
      <c r="G2159" s="289"/>
      <c r="H2159" s="304"/>
      <c r="I2159" s="290"/>
      <c r="J2159" s="304"/>
      <c r="K2159" s="305"/>
      <c r="L2159" s="50"/>
      <c r="M2159" s="63"/>
    </row>
    <row r="2160" spans="1:13">
      <c r="A2160" s="44">
        <f t="shared" ca="1" si="136"/>
        <v>0</v>
      </c>
      <c r="B2160" s="44" t="b" cm="1">
        <f t="array" ref="B2160">AND(分科號=E2160,D2160&gt;=分起日,D2160&lt;=分訖日,IF(分專案="全部",TRUE,J2160=分專案))</f>
        <v>0</v>
      </c>
      <c r="C2160" s="45">
        <f t="shared" si="134"/>
        <v>0</v>
      </c>
      <c r="D2160" s="44">
        <f t="shared" si="135"/>
        <v>0</v>
      </c>
      <c r="E2160" s="217">
        <f t="shared" si="137"/>
        <v>0</v>
      </c>
      <c r="F2160" s="284"/>
      <c r="G2160" s="289"/>
      <c r="H2160" s="304"/>
      <c r="I2160" s="290"/>
      <c r="J2160" s="304"/>
      <c r="K2160" s="305"/>
      <c r="L2160" s="50"/>
      <c r="M2160" s="63"/>
    </row>
    <row r="2161" spans="1:13">
      <c r="A2161" s="44">
        <f t="shared" ca="1" si="136"/>
        <v>0</v>
      </c>
      <c r="B2161" s="44" t="b" cm="1">
        <f t="array" ref="B2161">AND(分科號=E2161,D2161&gt;=分起日,D2161&lt;=分訖日,IF(分專案="全部",TRUE,J2161=分專案))</f>
        <v>0</v>
      </c>
      <c r="C2161" s="45">
        <f t="shared" si="134"/>
        <v>0</v>
      </c>
      <c r="D2161" s="44">
        <f t="shared" si="135"/>
        <v>0</v>
      </c>
      <c r="E2161" s="217">
        <f t="shared" si="137"/>
        <v>0</v>
      </c>
      <c r="F2161" s="284"/>
      <c r="G2161" s="289"/>
      <c r="H2161" s="304"/>
      <c r="I2161" s="290"/>
      <c r="J2161" s="304"/>
      <c r="K2161" s="305"/>
      <c r="L2161" s="50"/>
      <c r="M2161" s="63"/>
    </row>
    <row r="2162" spans="1:13">
      <c r="A2162" s="44">
        <f t="shared" ca="1" si="136"/>
        <v>0</v>
      </c>
      <c r="B2162" s="44" t="b" cm="1">
        <f t="array" ref="B2162">AND(分科號=E2162,D2162&gt;=分起日,D2162&lt;=分訖日,IF(分專案="全部",TRUE,J2162=分專案))</f>
        <v>0</v>
      </c>
      <c r="C2162" s="45">
        <f t="shared" si="134"/>
        <v>0</v>
      </c>
      <c r="D2162" s="44">
        <f t="shared" si="135"/>
        <v>0</v>
      </c>
      <c r="E2162" s="217">
        <f t="shared" si="137"/>
        <v>0</v>
      </c>
      <c r="F2162" s="284"/>
      <c r="G2162" s="289"/>
      <c r="H2162" s="304"/>
      <c r="I2162" s="290"/>
      <c r="J2162" s="304"/>
      <c r="K2162" s="305"/>
      <c r="L2162" s="50"/>
      <c r="M2162" s="63"/>
    </row>
    <row r="2163" spans="1:13">
      <c r="A2163" s="44">
        <f t="shared" ca="1" si="136"/>
        <v>0</v>
      </c>
      <c r="B2163" s="44" t="b" cm="1">
        <f t="array" ref="B2163">AND(分科號=E2163,D2163&gt;=分起日,D2163&lt;=分訖日,IF(分專案="全部",TRUE,J2163=分專案))</f>
        <v>0</v>
      </c>
      <c r="C2163" s="45">
        <f t="shared" si="134"/>
        <v>0</v>
      </c>
      <c r="D2163" s="44">
        <f t="shared" si="135"/>
        <v>0</v>
      </c>
      <c r="E2163" s="217">
        <f t="shared" si="137"/>
        <v>0</v>
      </c>
      <c r="F2163" s="284"/>
      <c r="G2163" s="289"/>
      <c r="H2163" s="304"/>
      <c r="I2163" s="290"/>
      <c r="J2163" s="304"/>
      <c r="K2163" s="305"/>
      <c r="L2163" s="50"/>
      <c r="M2163" s="63"/>
    </row>
    <row r="2164" spans="1:13">
      <c r="A2164" s="44">
        <f t="shared" ca="1" si="136"/>
        <v>0</v>
      </c>
      <c r="B2164" s="44" t="b" cm="1">
        <f t="array" ref="B2164">AND(分科號=E2164,D2164&gt;=分起日,D2164&lt;=分訖日,IF(分專案="全部",TRUE,J2164=分專案))</f>
        <v>0</v>
      </c>
      <c r="C2164" s="45">
        <f t="shared" si="134"/>
        <v>0</v>
      </c>
      <c r="D2164" s="44">
        <f t="shared" si="135"/>
        <v>0</v>
      </c>
      <c r="E2164" s="217">
        <f t="shared" si="137"/>
        <v>0</v>
      </c>
      <c r="F2164" s="284"/>
      <c r="G2164" s="289"/>
      <c r="H2164" s="304"/>
      <c r="I2164" s="290"/>
      <c r="J2164" s="304"/>
      <c r="K2164" s="305"/>
      <c r="L2164" s="50"/>
      <c r="M2164" s="63"/>
    </row>
    <row r="2165" spans="1:13">
      <c r="A2165" s="44">
        <f t="shared" ca="1" si="136"/>
        <v>0</v>
      </c>
      <c r="B2165" s="44" t="b" cm="1">
        <f t="array" ref="B2165">AND(分科號=E2165,D2165&gt;=分起日,D2165&lt;=分訖日,IF(分專案="全部",TRUE,J2165=分專案))</f>
        <v>0</v>
      </c>
      <c r="C2165" s="45">
        <f t="shared" si="134"/>
        <v>0</v>
      </c>
      <c r="D2165" s="44">
        <f t="shared" si="135"/>
        <v>0</v>
      </c>
      <c r="E2165" s="217">
        <f t="shared" si="137"/>
        <v>0</v>
      </c>
      <c r="F2165" s="284"/>
      <c r="G2165" s="289"/>
      <c r="H2165" s="304"/>
      <c r="I2165" s="290"/>
      <c r="J2165" s="304"/>
      <c r="K2165" s="305"/>
      <c r="L2165" s="50"/>
      <c r="M2165" s="63"/>
    </row>
    <row r="2166" spans="1:13">
      <c r="A2166" s="44">
        <f t="shared" ca="1" si="136"/>
        <v>0</v>
      </c>
      <c r="B2166" s="44" t="b" cm="1">
        <f t="array" ref="B2166">AND(分科號=E2166,D2166&gt;=分起日,D2166&lt;=分訖日,IF(分專案="全部",TRUE,J2166=分專案))</f>
        <v>0</v>
      </c>
      <c r="C2166" s="45">
        <f t="shared" si="134"/>
        <v>0</v>
      </c>
      <c r="D2166" s="44">
        <f t="shared" si="135"/>
        <v>0</v>
      </c>
      <c r="E2166" s="217">
        <f t="shared" si="137"/>
        <v>0</v>
      </c>
      <c r="F2166" s="284"/>
      <c r="G2166" s="289"/>
      <c r="H2166" s="304"/>
      <c r="I2166" s="290"/>
      <c r="J2166" s="304"/>
      <c r="K2166" s="305"/>
      <c r="L2166" s="50"/>
      <c r="M2166" s="63"/>
    </row>
    <row r="2167" spans="1:13">
      <c r="A2167" s="44">
        <f t="shared" ca="1" si="136"/>
        <v>0</v>
      </c>
      <c r="B2167" s="44" t="b" cm="1">
        <f t="array" ref="B2167">AND(分科號=E2167,D2167&gt;=分起日,D2167&lt;=分訖日,IF(分專案="全部",TRUE,J2167=分專案))</f>
        <v>0</v>
      </c>
      <c r="C2167" s="45">
        <f t="shared" si="134"/>
        <v>0</v>
      </c>
      <c r="D2167" s="44">
        <f t="shared" si="135"/>
        <v>0</v>
      </c>
      <c r="E2167" s="217">
        <f t="shared" si="137"/>
        <v>0</v>
      </c>
      <c r="F2167" s="284"/>
      <c r="G2167" s="289"/>
      <c r="H2167" s="304"/>
      <c r="I2167" s="290"/>
      <c r="J2167" s="304"/>
      <c r="K2167" s="305"/>
      <c r="L2167" s="50"/>
      <c r="M2167" s="63"/>
    </row>
    <row r="2168" spans="1:13">
      <c r="A2168" s="44">
        <f t="shared" ca="1" si="136"/>
        <v>0</v>
      </c>
      <c r="B2168" s="44" t="b" cm="1">
        <f t="array" ref="B2168">AND(分科號=E2168,D2168&gt;=分起日,D2168&lt;=分訖日,IF(分專案="全部",TRUE,J2168=分專案))</f>
        <v>0</v>
      </c>
      <c r="C2168" s="45">
        <f t="shared" si="134"/>
        <v>0</v>
      </c>
      <c r="D2168" s="44">
        <f t="shared" si="135"/>
        <v>0</v>
      </c>
      <c r="E2168" s="217">
        <f t="shared" si="137"/>
        <v>0</v>
      </c>
      <c r="F2168" s="284"/>
      <c r="G2168" s="289"/>
      <c r="H2168" s="304"/>
      <c r="I2168" s="290"/>
      <c r="J2168" s="304"/>
      <c r="K2168" s="305"/>
      <c r="L2168" s="50"/>
      <c r="M2168" s="63"/>
    </row>
    <row r="2169" spans="1:13">
      <c r="A2169" s="44">
        <f t="shared" ca="1" si="136"/>
        <v>0</v>
      </c>
      <c r="B2169" s="44" t="b" cm="1">
        <f t="array" ref="B2169">AND(分科號=E2169,D2169&gt;=分起日,D2169&lt;=分訖日,IF(分專案="全部",TRUE,J2169=分專案))</f>
        <v>0</v>
      </c>
      <c r="C2169" s="45">
        <f t="shared" si="134"/>
        <v>0</v>
      </c>
      <c r="D2169" s="44">
        <f t="shared" si="135"/>
        <v>0</v>
      </c>
      <c r="E2169" s="217">
        <f t="shared" si="137"/>
        <v>0</v>
      </c>
      <c r="F2169" s="284"/>
      <c r="G2169" s="289"/>
      <c r="H2169" s="304"/>
      <c r="I2169" s="290"/>
      <c r="J2169" s="304"/>
      <c r="K2169" s="305"/>
      <c r="L2169" s="50"/>
      <c r="M2169" s="63"/>
    </row>
    <row r="2170" spans="1:13">
      <c r="A2170" s="44">
        <f t="shared" ca="1" si="136"/>
        <v>0</v>
      </c>
      <c r="B2170" s="44" t="b" cm="1">
        <f t="array" ref="B2170">AND(分科號=E2170,D2170&gt;=分起日,D2170&lt;=分訖日,IF(分專案="全部",TRUE,J2170=分專案))</f>
        <v>0</v>
      </c>
      <c r="C2170" s="45">
        <f t="shared" si="134"/>
        <v>0</v>
      </c>
      <c r="D2170" s="44">
        <f t="shared" si="135"/>
        <v>0</v>
      </c>
      <c r="E2170" s="217">
        <f t="shared" si="137"/>
        <v>0</v>
      </c>
      <c r="F2170" s="284"/>
      <c r="G2170" s="289"/>
      <c r="H2170" s="304"/>
      <c r="I2170" s="290"/>
      <c r="J2170" s="304"/>
      <c r="K2170" s="305"/>
      <c r="L2170" s="50"/>
      <c r="M2170" s="63"/>
    </row>
    <row r="2171" spans="1:13">
      <c r="A2171" s="44">
        <f t="shared" ca="1" si="136"/>
        <v>0</v>
      </c>
      <c r="B2171" s="44" t="b" cm="1">
        <f t="array" ref="B2171">AND(分科號=E2171,D2171&gt;=分起日,D2171&lt;=分訖日,IF(分專案="全部",TRUE,J2171=分專案))</f>
        <v>0</v>
      </c>
      <c r="C2171" s="45">
        <f t="shared" si="134"/>
        <v>0</v>
      </c>
      <c r="D2171" s="44">
        <f t="shared" si="135"/>
        <v>0</v>
      </c>
      <c r="E2171" s="217">
        <f t="shared" si="137"/>
        <v>0</v>
      </c>
      <c r="F2171" s="284"/>
      <c r="G2171" s="289"/>
      <c r="H2171" s="304"/>
      <c r="I2171" s="290"/>
      <c r="J2171" s="304"/>
      <c r="K2171" s="305"/>
      <c r="L2171" s="50"/>
      <c r="M2171" s="63"/>
    </row>
    <row r="2172" spans="1:13">
      <c r="A2172" s="44">
        <f t="shared" ca="1" si="136"/>
        <v>0</v>
      </c>
      <c r="B2172" s="44" t="b" cm="1">
        <f t="array" ref="B2172">AND(分科號=E2172,D2172&gt;=分起日,D2172&lt;=分訖日,IF(分專案="全部",TRUE,J2172=分專案))</f>
        <v>0</v>
      </c>
      <c r="C2172" s="45">
        <f t="shared" si="134"/>
        <v>0</v>
      </c>
      <c r="D2172" s="44">
        <f t="shared" si="135"/>
        <v>0</v>
      </c>
      <c r="E2172" s="217">
        <f t="shared" si="137"/>
        <v>0</v>
      </c>
      <c r="F2172" s="284"/>
      <c r="G2172" s="289"/>
      <c r="H2172" s="304"/>
      <c r="I2172" s="290"/>
      <c r="J2172" s="304"/>
      <c r="K2172" s="305"/>
      <c r="L2172" s="50"/>
      <c r="M2172" s="63"/>
    </row>
    <row r="2173" spans="1:13">
      <c r="A2173" s="44">
        <f t="shared" ca="1" si="136"/>
        <v>0</v>
      </c>
      <c r="B2173" s="44" t="b" cm="1">
        <f t="array" ref="B2173">AND(分科號=E2173,D2173&gt;=分起日,D2173&lt;=分訖日,IF(分專案="全部",TRUE,J2173=分專案))</f>
        <v>0</v>
      </c>
      <c r="C2173" s="45">
        <f t="shared" si="134"/>
        <v>0</v>
      </c>
      <c r="D2173" s="44">
        <f t="shared" si="135"/>
        <v>0</v>
      </c>
      <c r="E2173" s="217">
        <f t="shared" si="137"/>
        <v>0</v>
      </c>
      <c r="F2173" s="284"/>
      <c r="G2173" s="289"/>
      <c r="H2173" s="304"/>
      <c r="I2173" s="290"/>
      <c r="J2173" s="304"/>
      <c r="K2173" s="305"/>
      <c r="L2173" s="50"/>
      <c r="M2173" s="63"/>
    </row>
    <row r="2174" spans="1:13">
      <c r="A2174" s="44">
        <f t="shared" ca="1" si="136"/>
        <v>0</v>
      </c>
      <c r="B2174" s="44" t="b" cm="1">
        <f t="array" ref="B2174">AND(分科號=E2174,D2174&gt;=分起日,D2174&lt;=分訖日,IF(分專案="全部",TRUE,J2174=分專案))</f>
        <v>0</v>
      </c>
      <c r="C2174" s="45">
        <f t="shared" si="134"/>
        <v>0</v>
      </c>
      <c r="D2174" s="44">
        <f t="shared" si="135"/>
        <v>0</v>
      </c>
      <c r="E2174" s="217">
        <f t="shared" si="137"/>
        <v>0</v>
      </c>
      <c r="F2174" s="284"/>
      <c r="G2174" s="289"/>
      <c r="H2174" s="304"/>
      <c r="I2174" s="290"/>
      <c r="J2174" s="304"/>
      <c r="K2174" s="305"/>
      <c r="L2174" s="50"/>
      <c r="M2174" s="63"/>
    </row>
    <row r="2175" spans="1:13">
      <c r="A2175" s="44">
        <f t="shared" ca="1" si="136"/>
        <v>0</v>
      </c>
      <c r="B2175" s="44" t="b" cm="1">
        <f t="array" ref="B2175">AND(分科號=E2175,D2175&gt;=分起日,D2175&lt;=分訖日,IF(分專案="全部",TRUE,J2175=分專案))</f>
        <v>0</v>
      </c>
      <c r="C2175" s="45">
        <f t="shared" si="134"/>
        <v>0</v>
      </c>
      <c r="D2175" s="44">
        <f t="shared" si="135"/>
        <v>0</v>
      </c>
      <c r="E2175" s="217">
        <f t="shared" si="137"/>
        <v>0</v>
      </c>
      <c r="F2175" s="284"/>
      <c r="G2175" s="289"/>
      <c r="H2175" s="304"/>
      <c r="I2175" s="290"/>
      <c r="J2175" s="304"/>
      <c r="K2175" s="305"/>
      <c r="L2175" s="50"/>
      <c r="M2175" s="63"/>
    </row>
    <row r="2176" spans="1:13">
      <c r="A2176" s="44">
        <f t="shared" ca="1" si="136"/>
        <v>0</v>
      </c>
      <c r="B2176" s="44" t="b" cm="1">
        <f t="array" ref="B2176">AND(分科號=E2176,D2176&gt;=分起日,D2176&lt;=分訖日,IF(分專案="全部",TRUE,J2176=分專案))</f>
        <v>0</v>
      </c>
      <c r="C2176" s="45">
        <f t="shared" si="134"/>
        <v>0</v>
      </c>
      <c r="D2176" s="44">
        <f t="shared" si="135"/>
        <v>0</v>
      </c>
      <c r="E2176" s="217">
        <f t="shared" si="137"/>
        <v>0</v>
      </c>
      <c r="F2176" s="284"/>
      <c r="G2176" s="289"/>
      <c r="H2176" s="304"/>
      <c r="I2176" s="290"/>
      <c r="J2176" s="304"/>
      <c r="K2176" s="305"/>
      <c r="L2176" s="50"/>
      <c r="M2176" s="63"/>
    </row>
    <row r="2177" spans="1:13">
      <c r="A2177" s="44">
        <f t="shared" ca="1" si="136"/>
        <v>0</v>
      </c>
      <c r="B2177" s="44" t="b" cm="1">
        <f t="array" ref="B2177">AND(分科號=E2177,D2177&gt;=分起日,D2177&lt;=分訖日,IF(分專案="全部",TRUE,J2177=分專案))</f>
        <v>0</v>
      </c>
      <c r="C2177" s="45">
        <f t="shared" si="134"/>
        <v>0</v>
      </c>
      <c r="D2177" s="44">
        <f t="shared" si="135"/>
        <v>0</v>
      </c>
      <c r="E2177" s="217">
        <f t="shared" si="137"/>
        <v>0</v>
      </c>
      <c r="F2177" s="284"/>
      <c r="G2177" s="289"/>
      <c r="H2177" s="304"/>
      <c r="I2177" s="290"/>
      <c r="J2177" s="304"/>
      <c r="K2177" s="305"/>
      <c r="L2177" s="50"/>
      <c r="M2177" s="63"/>
    </row>
    <row r="2178" spans="1:13">
      <c r="A2178" s="44">
        <f t="shared" ca="1" si="136"/>
        <v>0</v>
      </c>
      <c r="B2178" s="44" t="b" cm="1">
        <f t="array" ref="B2178">AND(分科號=E2178,D2178&gt;=分起日,D2178&lt;=分訖日,IF(分專案="全部",TRUE,J2178=分專案))</f>
        <v>0</v>
      </c>
      <c r="C2178" s="45">
        <f t="shared" si="134"/>
        <v>0</v>
      </c>
      <c r="D2178" s="44">
        <f t="shared" si="135"/>
        <v>0</v>
      </c>
      <c r="E2178" s="217">
        <f t="shared" si="137"/>
        <v>0</v>
      </c>
      <c r="F2178" s="284"/>
      <c r="G2178" s="289"/>
      <c r="H2178" s="304"/>
      <c r="I2178" s="290"/>
      <c r="J2178" s="304"/>
      <c r="K2178" s="305"/>
      <c r="L2178" s="50"/>
      <c r="M2178" s="63"/>
    </row>
    <row r="2179" spans="1:13">
      <c r="A2179" s="44">
        <f t="shared" ca="1" si="136"/>
        <v>0</v>
      </c>
      <c r="B2179" s="44" t="b" cm="1">
        <f t="array" ref="B2179">AND(分科號=E2179,D2179&gt;=分起日,D2179&lt;=分訖日,IF(分專案="全部",TRUE,J2179=分專案))</f>
        <v>0</v>
      </c>
      <c r="C2179" s="45">
        <f t="shared" si="134"/>
        <v>0</v>
      </c>
      <c r="D2179" s="44">
        <f t="shared" si="135"/>
        <v>0</v>
      </c>
      <c r="E2179" s="217">
        <f t="shared" si="137"/>
        <v>0</v>
      </c>
      <c r="F2179" s="284"/>
      <c r="G2179" s="289"/>
      <c r="H2179" s="304"/>
      <c r="I2179" s="290"/>
      <c r="J2179" s="304"/>
      <c r="K2179" s="305"/>
      <c r="L2179" s="50"/>
      <c r="M2179" s="63"/>
    </row>
    <row r="2180" spans="1:13">
      <c r="A2180" s="44">
        <f t="shared" ca="1" si="136"/>
        <v>0</v>
      </c>
      <c r="B2180" s="44" t="b" cm="1">
        <f t="array" ref="B2180">AND(分科號=E2180,D2180&gt;=分起日,D2180&lt;=分訖日,IF(分專案="全部",TRUE,J2180=分專案))</f>
        <v>0</v>
      </c>
      <c r="C2180" s="45">
        <f t="shared" si="134"/>
        <v>0</v>
      </c>
      <c r="D2180" s="44">
        <f t="shared" si="135"/>
        <v>0</v>
      </c>
      <c r="E2180" s="217">
        <f t="shared" si="137"/>
        <v>0</v>
      </c>
      <c r="F2180" s="284"/>
      <c r="G2180" s="289"/>
      <c r="H2180" s="304"/>
      <c r="I2180" s="290"/>
      <c r="J2180" s="304"/>
      <c r="K2180" s="305"/>
      <c r="L2180" s="50"/>
      <c r="M2180" s="63"/>
    </row>
    <row r="2181" spans="1:13">
      <c r="A2181" s="44">
        <f t="shared" ca="1" si="136"/>
        <v>0</v>
      </c>
      <c r="B2181" s="44" t="b" cm="1">
        <f t="array" ref="B2181">AND(分科號=E2181,D2181&gt;=分起日,D2181&lt;=分訖日,IF(分專案="全部",TRUE,J2181=分專案))</f>
        <v>0</v>
      </c>
      <c r="C2181" s="45">
        <f t="shared" si="134"/>
        <v>0</v>
      </c>
      <c r="D2181" s="44">
        <f t="shared" si="135"/>
        <v>0</v>
      </c>
      <c r="E2181" s="217">
        <f t="shared" si="137"/>
        <v>0</v>
      </c>
      <c r="F2181" s="284"/>
      <c r="G2181" s="289"/>
      <c r="H2181" s="304"/>
      <c r="I2181" s="290"/>
      <c r="J2181" s="304"/>
      <c r="K2181" s="305"/>
      <c r="L2181" s="50"/>
      <c r="M2181" s="63"/>
    </row>
    <row r="2182" spans="1:13">
      <c r="A2182" s="44">
        <f t="shared" ca="1" si="136"/>
        <v>0</v>
      </c>
      <c r="B2182" s="44" t="b" cm="1">
        <f t="array" ref="B2182">AND(分科號=E2182,D2182&gt;=分起日,D2182&lt;=分訖日,IF(分專案="全部",TRUE,J2182=分專案))</f>
        <v>0</v>
      </c>
      <c r="C2182" s="45">
        <f t="shared" si="134"/>
        <v>0</v>
      </c>
      <c r="D2182" s="44">
        <f t="shared" si="135"/>
        <v>0</v>
      </c>
      <c r="E2182" s="217">
        <f t="shared" si="137"/>
        <v>0</v>
      </c>
      <c r="F2182" s="284"/>
      <c r="G2182" s="289"/>
      <c r="H2182" s="304"/>
      <c r="I2182" s="290"/>
      <c r="J2182" s="304"/>
      <c r="K2182" s="305"/>
      <c r="L2182" s="50"/>
      <c r="M2182" s="63"/>
    </row>
    <row r="2183" spans="1:13">
      <c r="A2183" s="44">
        <f t="shared" ca="1" si="136"/>
        <v>0</v>
      </c>
      <c r="B2183" s="44" t="b" cm="1">
        <f t="array" ref="B2183">AND(分科號=E2183,D2183&gt;=分起日,D2183&lt;=分訖日,IF(分專案="全部",TRUE,J2183=分專案))</f>
        <v>0</v>
      </c>
      <c r="C2183" s="45">
        <f t="shared" ref="C2183:C2246" si="138">IF(F2183&lt;&gt;"",F2183,IF(E2183&lt;&gt;0,INDEX(C:C,ROW()-1),0))</f>
        <v>0</v>
      </c>
      <c r="D2183" s="44">
        <f t="shared" ref="D2183:D2246" si="139">IF(G2183&lt;&gt;"",G2183,IF(E2183&lt;&gt;0,INDEX(D:D,ROW()-1),0))</f>
        <v>0</v>
      </c>
      <c r="E2183" s="217">
        <f t="shared" si="137"/>
        <v>0</v>
      </c>
      <c r="F2183" s="284"/>
      <c r="G2183" s="289"/>
      <c r="H2183" s="304"/>
      <c r="I2183" s="290"/>
      <c r="J2183" s="304"/>
      <c r="K2183" s="305"/>
      <c r="L2183" s="50"/>
      <c r="M2183" s="63"/>
    </row>
    <row r="2184" spans="1:13">
      <c r="A2184" s="44">
        <f t="shared" ca="1" si="136"/>
        <v>0</v>
      </c>
      <c r="B2184" s="44" t="b" cm="1">
        <f t="array" ref="B2184">AND(分科號=E2184,D2184&gt;=分起日,D2184&lt;=分訖日,IF(分專案="全部",TRUE,J2184=分專案))</f>
        <v>0</v>
      </c>
      <c r="C2184" s="45">
        <f t="shared" si="138"/>
        <v>0</v>
      </c>
      <c r="D2184" s="44">
        <f t="shared" si="139"/>
        <v>0</v>
      </c>
      <c r="E2184" s="217">
        <f t="shared" si="137"/>
        <v>0</v>
      </c>
      <c r="F2184" s="284"/>
      <c r="G2184" s="289"/>
      <c r="H2184" s="304"/>
      <c r="I2184" s="290"/>
      <c r="J2184" s="304"/>
      <c r="K2184" s="305"/>
      <c r="L2184" s="50"/>
      <c r="M2184" s="63"/>
    </row>
    <row r="2185" spans="1:13">
      <c r="A2185" s="44">
        <f t="shared" ref="A2185:A2248" ca="1" si="140">IF(B2185,COUNTIF(OFFSET(B2185,ROW()*-1+6,,ROW()-5),TRUE),0)</f>
        <v>0</v>
      </c>
      <c r="B2185" s="44" t="b" cm="1">
        <f t="array" ref="B2185">AND(分科號=E2185,D2185&gt;=分起日,D2185&lt;=分訖日,IF(分專案="全部",TRUE,J2185=分專案))</f>
        <v>0</v>
      </c>
      <c r="C2185" s="45">
        <f t="shared" si="138"/>
        <v>0</v>
      </c>
      <c r="D2185" s="44">
        <f t="shared" si="139"/>
        <v>0</v>
      </c>
      <c r="E2185" s="217">
        <f t="shared" si="137"/>
        <v>0</v>
      </c>
      <c r="F2185" s="284"/>
      <c r="G2185" s="289"/>
      <c r="H2185" s="304"/>
      <c r="I2185" s="290"/>
      <c r="J2185" s="304"/>
      <c r="K2185" s="305"/>
      <c r="L2185" s="50"/>
      <c r="M2185" s="63"/>
    </row>
    <row r="2186" spans="1:13">
      <c r="A2186" s="44">
        <f t="shared" ca="1" si="140"/>
        <v>0</v>
      </c>
      <c r="B2186" s="44" t="b" cm="1">
        <f t="array" ref="B2186">AND(分科號=E2186,D2186&gt;=分起日,D2186&lt;=分訖日,IF(分專案="全部",TRUE,J2186=分專案))</f>
        <v>0</v>
      </c>
      <c r="C2186" s="45">
        <f t="shared" si="138"/>
        <v>0</v>
      </c>
      <c r="D2186" s="44">
        <f t="shared" si="139"/>
        <v>0</v>
      </c>
      <c r="E2186" s="217">
        <f t="shared" ref="E2186:E2249" si="141">IF(I2186&lt;&gt;"",VALUE(TRIM(LEFT(I2186,6))),0)</f>
        <v>0</v>
      </c>
      <c r="F2186" s="284"/>
      <c r="G2186" s="289"/>
      <c r="H2186" s="304"/>
      <c r="I2186" s="290"/>
      <c r="J2186" s="304"/>
      <c r="K2186" s="305"/>
      <c r="L2186" s="50"/>
      <c r="M2186" s="63"/>
    </row>
    <row r="2187" spans="1:13">
      <c r="A2187" s="44">
        <f t="shared" ca="1" si="140"/>
        <v>0</v>
      </c>
      <c r="B2187" s="44" t="b" cm="1">
        <f t="array" ref="B2187">AND(分科號=E2187,D2187&gt;=分起日,D2187&lt;=分訖日,IF(分專案="全部",TRUE,J2187=分專案))</f>
        <v>0</v>
      </c>
      <c r="C2187" s="45">
        <f t="shared" si="138"/>
        <v>0</v>
      </c>
      <c r="D2187" s="44">
        <f t="shared" si="139"/>
        <v>0</v>
      </c>
      <c r="E2187" s="217">
        <f t="shared" si="141"/>
        <v>0</v>
      </c>
      <c r="F2187" s="284"/>
      <c r="G2187" s="289"/>
      <c r="H2187" s="304"/>
      <c r="I2187" s="290"/>
      <c r="J2187" s="304"/>
      <c r="K2187" s="305"/>
      <c r="L2187" s="50"/>
      <c r="M2187" s="63"/>
    </row>
    <row r="2188" spans="1:13">
      <c r="A2188" s="44">
        <f t="shared" ca="1" si="140"/>
        <v>0</v>
      </c>
      <c r="B2188" s="44" t="b" cm="1">
        <f t="array" ref="B2188">AND(分科號=E2188,D2188&gt;=分起日,D2188&lt;=分訖日,IF(分專案="全部",TRUE,J2188=分專案))</f>
        <v>0</v>
      </c>
      <c r="C2188" s="45">
        <f t="shared" si="138"/>
        <v>0</v>
      </c>
      <c r="D2188" s="44">
        <f t="shared" si="139"/>
        <v>0</v>
      </c>
      <c r="E2188" s="217">
        <f t="shared" si="141"/>
        <v>0</v>
      </c>
      <c r="F2188" s="284"/>
      <c r="G2188" s="289"/>
      <c r="H2188" s="304"/>
      <c r="I2188" s="290"/>
      <c r="J2188" s="304"/>
      <c r="K2188" s="305"/>
      <c r="L2188" s="50"/>
      <c r="M2188" s="63"/>
    </row>
    <row r="2189" spans="1:13">
      <c r="A2189" s="44">
        <f t="shared" ca="1" si="140"/>
        <v>0</v>
      </c>
      <c r="B2189" s="44" t="b" cm="1">
        <f t="array" ref="B2189">AND(分科號=E2189,D2189&gt;=分起日,D2189&lt;=分訖日,IF(分專案="全部",TRUE,J2189=分專案))</f>
        <v>0</v>
      </c>
      <c r="C2189" s="45">
        <f t="shared" si="138"/>
        <v>0</v>
      </c>
      <c r="D2189" s="44">
        <f t="shared" si="139"/>
        <v>0</v>
      </c>
      <c r="E2189" s="217">
        <f t="shared" si="141"/>
        <v>0</v>
      </c>
      <c r="F2189" s="284"/>
      <c r="G2189" s="289"/>
      <c r="H2189" s="304"/>
      <c r="I2189" s="290"/>
      <c r="J2189" s="304"/>
      <c r="K2189" s="305"/>
      <c r="L2189" s="50"/>
      <c r="M2189" s="63"/>
    </row>
    <row r="2190" spans="1:13">
      <c r="A2190" s="44">
        <f t="shared" ca="1" si="140"/>
        <v>0</v>
      </c>
      <c r="B2190" s="44" t="b" cm="1">
        <f t="array" ref="B2190">AND(分科號=E2190,D2190&gt;=分起日,D2190&lt;=分訖日,IF(分專案="全部",TRUE,J2190=分專案))</f>
        <v>0</v>
      </c>
      <c r="C2190" s="45">
        <f t="shared" si="138"/>
        <v>0</v>
      </c>
      <c r="D2190" s="44">
        <f t="shared" si="139"/>
        <v>0</v>
      </c>
      <c r="E2190" s="217">
        <f t="shared" si="141"/>
        <v>0</v>
      </c>
      <c r="F2190" s="284"/>
      <c r="G2190" s="289"/>
      <c r="H2190" s="304"/>
      <c r="I2190" s="290"/>
      <c r="J2190" s="304"/>
      <c r="K2190" s="305"/>
      <c r="L2190" s="50"/>
      <c r="M2190" s="63"/>
    </row>
    <row r="2191" spans="1:13">
      <c r="A2191" s="44">
        <f t="shared" ca="1" si="140"/>
        <v>0</v>
      </c>
      <c r="B2191" s="44" t="b" cm="1">
        <f t="array" ref="B2191">AND(分科號=E2191,D2191&gt;=分起日,D2191&lt;=分訖日,IF(分專案="全部",TRUE,J2191=分專案))</f>
        <v>0</v>
      </c>
      <c r="C2191" s="45">
        <f t="shared" si="138"/>
        <v>0</v>
      </c>
      <c r="D2191" s="44">
        <f t="shared" si="139"/>
        <v>0</v>
      </c>
      <c r="E2191" s="217">
        <f t="shared" si="141"/>
        <v>0</v>
      </c>
      <c r="F2191" s="284"/>
      <c r="G2191" s="289"/>
      <c r="H2191" s="304"/>
      <c r="I2191" s="290"/>
      <c r="J2191" s="304"/>
      <c r="K2191" s="305"/>
      <c r="L2191" s="50"/>
      <c r="M2191" s="63"/>
    </row>
    <row r="2192" spans="1:13">
      <c r="A2192" s="44">
        <f t="shared" ca="1" si="140"/>
        <v>0</v>
      </c>
      <c r="B2192" s="44" t="b" cm="1">
        <f t="array" ref="B2192">AND(分科號=E2192,D2192&gt;=分起日,D2192&lt;=分訖日,IF(分專案="全部",TRUE,J2192=分專案))</f>
        <v>0</v>
      </c>
      <c r="C2192" s="45">
        <f t="shared" si="138"/>
        <v>0</v>
      </c>
      <c r="D2192" s="44">
        <f t="shared" si="139"/>
        <v>0</v>
      </c>
      <c r="E2192" s="217">
        <f t="shared" si="141"/>
        <v>0</v>
      </c>
      <c r="F2192" s="284"/>
      <c r="G2192" s="289"/>
      <c r="H2192" s="304"/>
      <c r="I2192" s="290"/>
      <c r="J2192" s="304"/>
      <c r="K2192" s="305"/>
      <c r="L2192" s="50"/>
      <c r="M2192" s="63"/>
    </row>
    <row r="2193" spans="1:13">
      <c r="A2193" s="44">
        <f t="shared" ca="1" si="140"/>
        <v>0</v>
      </c>
      <c r="B2193" s="44" t="b" cm="1">
        <f t="array" ref="B2193">AND(分科號=E2193,D2193&gt;=分起日,D2193&lt;=分訖日,IF(分專案="全部",TRUE,J2193=分專案))</f>
        <v>0</v>
      </c>
      <c r="C2193" s="45">
        <f t="shared" si="138"/>
        <v>0</v>
      </c>
      <c r="D2193" s="44">
        <f t="shared" si="139"/>
        <v>0</v>
      </c>
      <c r="E2193" s="217">
        <f t="shared" si="141"/>
        <v>0</v>
      </c>
      <c r="F2193" s="284"/>
      <c r="G2193" s="289"/>
      <c r="H2193" s="304"/>
      <c r="I2193" s="290"/>
      <c r="J2193" s="304"/>
      <c r="K2193" s="305"/>
      <c r="L2193" s="50"/>
      <c r="M2193" s="63"/>
    </row>
    <row r="2194" spans="1:13">
      <c r="A2194" s="44">
        <f t="shared" ca="1" si="140"/>
        <v>0</v>
      </c>
      <c r="B2194" s="44" t="b" cm="1">
        <f t="array" ref="B2194">AND(分科號=E2194,D2194&gt;=分起日,D2194&lt;=分訖日,IF(分專案="全部",TRUE,J2194=分專案))</f>
        <v>0</v>
      </c>
      <c r="C2194" s="45">
        <f t="shared" si="138"/>
        <v>0</v>
      </c>
      <c r="D2194" s="44">
        <f t="shared" si="139"/>
        <v>0</v>
      </c>
      <c r="E2194" s="217">
        <f t="shared" si="141"/>
        <v>0</v>
      </c>
      <c r="F2194" s="284"/>
      <c r="G2194" s="289"/>
      <c r="H2194" s="304"/>
      <c r="I2194" s="290"/>
      <c r="J2194" s="304"/>
      <c r="K2194" s="305"/>
      <c r="L2194" s="50"/>
      <c r="M2194" s="63"/>
    </row>
    <row r="2195" spans="1:13">
      <c r="A2195" s="44">
        <f t="shared" ca="1" si="140"/>
        <v>0</v>
      </c>
      <c r="B2195" s="44" t="b" cm="1">
        <f t="array" ref="B2195">AND(分科號=E2195,D2195&gt;=分起日,D2195&lt;=分訖日,IF(分專案="全部",TRUE,J2195=分專案))</f>
        <v>0</v>
      </c>
      <c r="C2195" s="45">
        <f t="shared" si="138"/>
        <v>0</v>
      </c>
      <c r="D2195" s="44">
        <f t="shared" si="139"/>
        <v>0</v>
      </c>
      <c r="E2195" s="217">
        <f t="shared" si="141"/>
        <v>0</v>
      </c>
      <c r="F2195" s="284"/>
      <c r="G2195" s="289"/>
      <c r="H2195" s="304"/>
      <c r="I2195" s="290"/>
      <c r="J2195" s="304"/>
      <c r="K2195" s="305"/>
      <c r="L2195" s="50"/>
      <c r="M2195" s="63"/>
    </row>
    <row r="2196" spans="1:13">
      <c r="A2196" s="44">
        <f t="shared" ca="1" si="140"/>
        <v>0</v>
      </c>
      <c r="B2196" s="44" t="b" cm="1">
        <f t="array" ref="B2196">AND(分科號=E2196,D2196&gt;=分起日,D2196&lt;=分訖日,IF(分專案="全部",TRUE,J2196=分專案))</f>
        <v>0</v>
      </c>
      <c r="C2196" s="45">
        <f t="shared" si="138"/>
        <v>0</v>
      </c>
      <c r="D2196" s="44">
        <f t="shared" si="139"/>
        <v>0</v>
      </c>
      <c r="E2196" s="217">
        <f t="shared" si="141"/>
        <v>0</v>
      </c>
      <c r="F2196" s="284"/>
      <c r="G2196" s="289"/>
      <c r="H2196" s="304"/>
      <c r="I2196" s="290"/>
      <c r="J2196" s="304"/>
      <c r="K2196" s="305"/>
      <c r="L2196" s="50"/>
      <c r="M2196" s="63"/>
    </row>
    <row r="2197" spans="1:13">
      <c r="A2197" s="44">
        <f t="shared" ca="1" si="140"/>
        <v>0</v>
      </c>
      <c r="B2197" s="44" t="b" cm="1">
        <f t="array" ref="B2197">AND(分科號=E2197,D2197&gt;=分起日,D2197&lt;=分訖日,IF(分專案="全部",TRUE,J2197=分專案))</f>
        <v>0</v>
      </c>
      <c r="C2197" s="45">
        <f t="shared" si="138"/>
        <v>0</v>
      </c>
      <c r="D2197" s="44">
        <f t="shared" si="139"/>
        <v>0</v>
      </c>
      <c r="E2197" s="217">
        <f t="shared" si="141"/>
        <v>0</v>
      </c>
      <c r="F2197" s="284"/>
      <c r="G2197" s="289"/>
      <c r="H2197" s="304"/>
      <c r="I2197" s="290"/>
      <c r="J2197" s="304"/>
      <c r="K2197" s="305"/>
      <c r="L2197" s="50"/>
      <c r="M2197" s="63"/>
    </row>
    <row r="2198" spans="1:13">
      <c r="A2198" s="44">
        <f t="shared" ca="1" si="140"/>
        <v>0</v>
      </c>
      <c r="B2198" s="44" t="b" cm="1">
        <f t="array" ref="B2198">AND(分科號=E2198,D2198&gt;=分起日,D2198&lt;=分訖日,IF(分專案="全部",TRUE,J2198=分專案))</f>
        <v>0</v>
      </c>
      <c r="C2198" s="45">
        <f t="shared" si="138"/>
        <v>0</v>
      </c>
      <c r="D2198" s="44">
        <f t="shared" si="139"/>
        <v>0</v>
      </c>
      <c r="E2198" s="217">
        <f t="shared" si="141"/>
        <v>0</v>
      </c>
      <c r="F2198" s="284"/>
      <c r="G2198" s="289"/>
      <c r="H2198" s="304"/>
      <c r="I2198" s="290"/>
      <c r="J2198" s="304"/>
      <c r="K2198" s="305"/>
      <c r="L2198" s="50"/>
      <c r="M2198" s="63"/>
    </row>
    <row r="2199" spans="1:13">
      <c r="A2199" s="44">
        <f t="shared" ca="1" si="140"/>
        <v>0</v>
      </c>
      <c r="B2199" s="44" t="b" cm="1">
        <f t="array" ref="B2199">AND(分科號=E2199,D2199&gt;=分起日,D2199&lt;=分訖日,IF(分專案="全部",TRUE,J2199=分專案))</f>
        <v>0</v>
      </c>
      <c r="C2199" s="45">
        <f t="shared" si="138"/>
        <v>0</v>
      </c>
      <c r="D2199" s="44">
        <f t="shared" si="139"/>
        <v>0</v>
      </c>
      <c r="E2199" s="217">
        <f t="shared" si="141"/>
        <v>0</v>
      </c>
      <c r="F2199" s="284"/>
      <c r="G2199" s="289"/>
      <c r="H2199" s="304"/>
      <c r="I2199" s="290"/>
      <c r="J2199" s="304"/>
      <c r="K2199" s="305"/>
      <c r="L2199" s="50"/>
      <c r="M2199" s="63"/>
    </row>
    <row r="2200" spans="1:13">
      <c r="A2200" s="44">
        <f t="shared" ca="1" si="140"/>
        <v>0</v>
      </c>
      <c r="B2200" s="44" t="b" cm="1">
        <f t="array" ref="B2200">AND(分科號=E2200,D2200&gt;=分起日,D2200&lt;=分訖日,IF(分專案="全部",TRUE,J2200=分專案))</f>
        <v>0</v>
      </c>
      <c r="C2200" s="45">
        <f t="shared" si="138"/>
        <v>0</v>
      </c>
      <c r="D2200" s="44">
        <f t="shared" si="139"/>
        <v>0</v>
      </c>
      <c r="E2200" s="217">
        <f t="shared" si="141"/>
        <v>0</v>
      </c>
      <c r="F2200" s="284"/>
      <c r="G2200" s="289"/>
      <c r="H2200" s="304"/>
      <c r="I2200" s="290"/>
      <c r="J2200" s="304"/>
      <c r="K2200" s="305"/>
      <c r="L2200" s="50"/>
      <c r="M2200" s="63"/>
    </row>
    <row r="2201" spans="1:13">
      <c r="A2201" s="44">
        <f t="shared" ca="1" si="140"/>
        <v>0</v>
      </c>
      <c r="B2201" s="44" t="b" cm="1">
        <f t="array" ref="B2201">AND(分科號=E2201,D2201&gt;=分起日,D2201&lt;=分訖日,IF(分專案="全部",TRUE,J2201=分專案))</f>
        <v>0</v>
      </c>
      <c r="C2201" s="45">
        <f t="shared" si="138"/>
        <v>0</v>
      </c>
      <c r="D2201" s="44">
        <f t="shared" si="139"/>
        <v>0</v>
      </c>
      <c r="E2201" s="217">
        <f t="shared" si="141"/>
        <v>0</v>
      </c>
      <c r="F2201" s="284"/>
      <c r="G2201" s="289"/>
      <c r="H2201" s="304"/>
      <c r="I2201" s="290"/>
      <c r="J2201" s="304"/>
      <c r="K2201" s="305"/>
      <c r="L2201" s="50"/>
      <c r="M2201" s="63"/>
    </row>
    <row r="2202" spans="1:13">
      <c r="A2202" s="44">
        <f t="shared" ca="1" si="140"/>
        <v>0</v>
      </c>
      <c r="B2202" s="44" t="b" cm="1">
        <f t="array" ref="B2202">AND(分科號=E2202,D2202&gt;=分起日,D2202&lt;=分訖日,IF(分專案="全部",TRUE,J2202=分專案))</f>
        <v>0</v>
      </c>
      <c r="C2202" s="45">
        <f t="shared" si="138"/>
        <v>0</v>
      </c>
      <c r="D2202" s="44">
        <f t="shared" si="139"/>
        <v>0</v>
      </c>
      <c r="E2202" s="217">
        <f t="shared" si="141"/>
        <v>0</v>
      </c>
      <c r="F2202" s="284"/>
      <c r="G2202" s="289"/>
      <c r="H2202" s="304"/>
      <c r="I2202" s="290"/>
      <c r="J2202" s="304"/>
      <c r="K2202" s="305"/>
      <c r="L2202" s="50"/>
      <c r="M2202" s="63"/>
    </row>
    <row r="2203" spans="1:13">
      <c r="A2203" s="44">
        <f t="shared" ca="1" si="140"/>
        <v>0</v>
      </c>
      <c r="B2203" s="44" t="b" cm="1">
        <f t="array" ref="B2203">AND(分科號=E2203,D2203&gt;=分起日,D2203&lt;=分訖日,IF(分專案="全部",TRUE,J2203=分專案))</f>
        <v>0</v>
      </c>
      <c r="C2203" s="45">
        <f t="shared" si="138"/>
        <v>0</v>
      </c>
      <c r="D2203" s="44">
        <f t="shared" si="139"/>
        <v>0</v>
      </c>
      <c r="E2203" s="217">
        <f t="shared" si="141"/>
        <v>0</v>
      </c>
      <c r="F2203" s="284"/>
      <c r="G2203" s="289"/>
      <c r="H2203" s="304"/>
      <c r="I2203" s="290"/>
      <c r="J2203" s="304"/>
      <c r="K2203" s="305"/>
      <c r="L2203" s="50"/>
      <c r="M2203" s="63"/>
    </row>
    <row r="2204" spans="1:13">
      <c r="A2204" s="44">
        <f t="shared" ca="1" si="140"/>
        <v>0</v>
      </c>
      <c r="B2204" s="44" t="b" cm="1">
        <f t="array" ref="B2204">AND(分科號=E2204,D2204&gt;=分起日,D2204&lt;=分訖日,IF(分專案="全部",TRUE,J2204=分專案))</f>
        <v>0</v>
      </c>
      <c r="C2204" s="45">
        <f t="shared" si="138"/>
        <v>0</v>
      </c>
      <c r="D2204" s="44">
        <f t="shared" si="139"/>
        <v>0</v>
      </c>
      <c r="E2204" s="217">
        <f t="shared" si="141"/>
        <v>0</v>
      </c>
      <c r="F2204" s="284"/>
      <c r="G2204" s="289"/>
      <c r="H2204" s="304"/>
      <c r="I2204" s="290"/>
      <c r="J2204" s="304"/>
      <c r="K2204" s="305"/>
      <c r="L2204" s="50"/>
      <c r="M2204" s="63"/>
    </row>
    <row r="2205" spans="1:13">
      <c r="A2205" s="44">
        <f t="shared" ca="1" si="140"/>
        <v>0</v>
      </c>
      <c r="B2205" s="44" t="b" cm="1">
        <f t="array" ref="B2205">AND(分科號=E2205,D2205&gt;=分起日,D2205&lt;=分訖日,IF(分專案="全部",TRUE,J2205=分專案))</f>
        <v>0</v>
      </c>
      <c r="C2205" s="45">
        <f t="shared" si="138"/>
        <v>0</v>
      </c>
      <c r="D2205" s="44">
        <f t="shared" si="139"/>
        <v>0</v>
      </c>
      <c r="E2205" s="217">
        <f t="shared" si="141"/>
        <v>0</v>
      </c>
      <c r="F2205" s="284"/>
      <c r="G2205" s="289"/>
      <c r="H2205" s="304"/>
      <c r="I2205" s="290"/>
      <c r="J2205" s="304"/>
      <c r="K2205" s="305"/>
      <c r="L2205" s="50"/>
      <c r="M2205" s="63"/>
    </row>
    <row r="2206" spans="1:13">
      <c r="A2206" s="44">
        <f t="shared" ca="1" si="140"/>
        <v>0</v>
      </c>
      <c r="B2206" s="44" t="b" cm="1">
        <f t="array" ref="B2206">AND(分科號=E2206,D2206&gt;=分起日,D2206&lt;=分訖日,IF(分專案="全部",TRUE,J2206=分專案))</f>
        <v>0</v>
      </c>
      <c r="C2206" s="45">
        <f t="shared" si="138"/>
        <v>0</v>
      </c>
      <c r="D2206" s="44">
        <f t="shared" si="139"/>
        <v>0</v>
      </c>
      <c r="E2206" s="217">
        <f t="shared" si="141"/>
        <v>0</v>
      </c>
      <c r="F2206" s="284"/>
      <c r="G2206" s="289"/>
      <c r="H2206" s="304"/>
      <c r="I2206" s="290"/>
      <c r="J2206" s="304"/>
      <c r="K2206" s="305"/>
      <c r="L2206" s="50"/>
      <c r="M2206" s="63"/>
    </row>
    <row r="2207" spans="1:13">
      <c r="A2207" s="44">
        <f t="shared" ca="1" si="140"/>
        <v>0</v>
      </c>
      <c r="B2207" s="44" t="b" cm="1">
        <f t="array" ref="B2207">AND(分科號=E2207,D2207&gt;=分起日,D2207&lt;=分訖日,IF(分專案="全部",TRUE,J2207=分專案))</f>
        <v>0</v>
      </c>
      <c r="C2207" s="45">
        <f t="shared" si="138"/>
        <v>0</v>
      </c>
      <c r="D2207" s="44">
        <f t="shared" si="139"/>
        <v>0</v>
      </c>
      <c r="E2207" s="217">
        <f t="shared" si="141"/>
        <v>0</v>
      </c>
      <c r="F2207" s="284"/>
      <c r="G2207" s="289"/>
      <c r="H2207" s="304"/>
      <c r="I2207" s="290"/>
      <c r="J2207" s="304"/>
      <c r="K2207" s="305"/>
      <c r="L2207" s="50"/>
      <c r="M2207" s="63"/>
    </row>
    <row r="2208" spans="1:13">
      <c r="A2208" s="44">
        <f t="shared" ca="1" si="140"/>
        <v>0</v>
      </c>
      <c r="B2208" s="44" t="b" cm="1">
        <f t="array" ref="B2208">AND(分科號=E2208,D2208&gt;=分起日,D2208&lt;=分訖日,IF(分專案="全部",TRUE,J2208=分專案))</f>
        <v>0</v>
      </c>
      <c r="C2208" s="45">
        <f t="shared" si="138"/>
        <v>0</v>
      </c>
      <c r="D2208" s="44">
        <f t="shared" si="139"/>
        <v>0</v>
      </c>
      <c r="E2208" s="217">
        <f t="shared" si="141"/>
        <v>0</v>
      </c>
      <c r="F2208" s="284"/>
      <c r="G2208" s="289"/>
      <c r="H2208" s="304"/>
      <c r="I2208" s="290"/>
      <c r="J2208" s="304"/>
      <c r="K2208" s="305"/>
      <c r="L2208" s="50"/>
      <c r="M2208" s="63"/>
    </row>
    <row r="2209" spans="1:13">
      <c r="A2209" s="44">
        <f t="shared" ca="1" si="140"/>
        <v>0</v>
      </c>
      <c r="B2209" s="44" t="b" cm="1">
        <f t="array" ref="B2209">AND(分科號=E2209,D2209&gt;=分起日,D2209&lt;=分訖日,IF(分專案="全部",TRUE,J2209=分專案))</f>
        <v>0</v>
      </c>
      <c r="C2209" s="45">
        <f t="shared" si="138"/>
        <v>0</v>
      </c>
      <c r="D2209" s="44">
        <f t="shared" si="139"/>
        <v>0</v>
      </c>
      <c r="E2209" s="217">
        <f t="shared" si="141"/>
        <v>0</v>
      </c>
      <c r="F2209" s="284"/>
      <c r="G2209" s="289"/>
      <c r="H2209" s="304"/>
      <c r="I2209" s="290"/>
      <c r="J2209" s="304"/>
      <c r="K2209" s="305"/>
      <c r="L2209" s="50"/>
      <c r="M2209" s="63"/>
    </row>
    <row r="2210" spans="1:13">
      <c r="A2210" s="44">
        <f t="shared" ca="1" si="140"/>
        <v>0</v>
      </c>
      <c r="B2210" s="44" t="b" cm="1">
        <f t="array" ref="B2210">AND(分科號=E2210,D2210&gt;=分起日,D2210&lt;=分訖日,IF(分專案="全部",TRUE,J2210=分專案))</f>
        <v>0</v>
      </c>
      <c r="C2210" s="45">
        <f t="shared" si="138"/>
        <v>0</v>
      </c>
      <c r="D2210" s="44">
        <f t="shared" si="139"/>
        <v>0</v>
      </c>
      <c r="E2210" s="217">
        <f t="shared" si="141"/>
        <v>0</v>
      </c>
      <c r="F2210" s="284"/>
      <c r="G2210" s="289"/>
      <c r="H2210" s="304"/>
      <c r="I2210" s="290"/>
      <c r="J2210" s="304"/>
      <c r="K2210" s="305"/>
      <c r="L2210" s="50"/>
      <c r="M2210" s="63"/>
    </row>
    <row r="2211" spans="1:13">
      <c r="A2211" s="44">
        <f t="shared" ca="1" si="140"/>
        <v>0</v>
      </c>
      <c r="B2211" s="44" t="b" cm="1">
        <f t="array" ref="B2211">AND(分科號=E2211,D2211&gt;=分起日,D2211&lt;=分訖日,IF(分專案="全部",TRUE,J2211=分專案))</f>
        <v>0</v>
      </c>
      <c r="C2211" s="45">
        <f t="shared" si="138"/>
        <v>0</v>
      </c>
      <c r="D2211" s="44">
        <f t="shared" si="139"/>
        <v>0</v>
      </c>
      <c r="E2211" s="217">
        <f t="shared" si="141"/>
        <v>0</v>
      </c>
      <c r="F2211" s="284"/>
      <c r="G2211" s="289"/>
      <c r="H2211" s="304"/>
      <c r="I2211" s="290"/>
      <c r="J2211" s="304"/>
      <c r="K2211" s="305"/>
      <c r="L2211" s="50"/>
      <c r="M2211" s="63"/>
    </row>
    <row r="2212" spans="1:13">
      <c r="A2212" s="44">
        <f t="shared" ca="1" si="140"/>
        <v>0</v>
      </c>
      <c r="B2212" s="44" t="b" cm="1">
        <f t="array" ref="B2212">AND(分科號=E2212,D2212&gt;=分起日,D2212&lt;=分訖日,IF(分專案="全部",TRUE,J2212=分專案))</f>
        <v>0</v>
      </c>
      <c r="C2212" s="45">
        <f t="shared" si="138"/>
        <v>0</v>
      </c>
      <c r="D2212" s="44">
        <f t="shared" si="139"/>
        <v>0</v>
      </c>
      <c r="E2212" s="217">
        <f t="shared" si="141"/>
        <v>0</v>
      </c>
      <c r="F2212" s="284"/>
      <c r="G2212" s="289"/>
      <c r="H2212" s="304"/>
      <c r="I2212" s="290"/>
      <c r="J2212" s="304"/>
      <c r="K2212" s="305"/>
      <c r="L2212" s="50"/>
      <c r="M2212" s="63"/>
    </row>
    <row r="2213" spans="1:13">
      <c r="A2213" s="44">
        <f t="shared" ca="1" si="140"/>
        <v>0</v>
      </c>
      <c r="B2213" s="44" t="b" cm="1">
        <f t="array" ref="B2213">AND(分科號=E2213,D2213&gt;=分起日,D2213&lt;=分訖日,IF(分專案="全部",TRUE,J2213=分專案))</f>
        <v>0</v>
      </c>
      <c r="C2213" s="45">
        <f t="shared" si="138"/>
        <v>0</v>
      </c>
      <c r="D2213" s="44">
        <f t="shared" si="139"/>
        <v>0</v>
      </c>
      <c r="E2213" s="217">
        <f t="shared" si="141"/>
        <v>0</v>
      </c>
      <c r="F2213" s="284"/>
      <c r="G2213" s="289"/>
      <c r="H2213" s="304"/>
      <c r="I2213" s="290"/>
      <c r="J2213" s="304"/>
      <c r="K2213" s="305"/>
      <c r="L2213" s="50"/>
      <c r="M2213" s="63"/>
    </row>
    <row r="2214" spans="1:13">
      <c r="A2214" s="44">
        <f t="shared" ca="1" si="140"/>
        <v>0</v>
      </c>
      <c r="B2214" s="44" t="b" cm="1">
        <f t="array" ref="B2214">AND(分科號=E2214,D2214&gt;=分起日,D2214&lt;=分訖日,IF(分專案="全部",TRUE,J2214=分專案))</f>
        <v>0</v>
      </c>
      <c r="C2214" s="45">
        <f t="shared" si="138"/>
        <v>0</v>
      </c>
      <c r="D2214" s="44">
        <f t="shared" si="139"/>
        <v>0</v>
      </c>
      <c r="E2214" s="217">
        <f t="shared" si="141"/>
        <v>0</v>
      </c>
      <c r="F2214" s="284"/>
      <c r="G2214" s="289"/>
      <c r="H2214" s="304"/>
      <c r="I2214" s="290"/>
      <c r="J2214" s="304"/>
      <c r="K2214" s="305"/>
      <c r="L2214" s="50"/>
      <c r="M2214" s="63"/>
    </row>
    <row r="2215" spans="1:13">
      <c r="A2215" s="44">
        <f t="shared" ca="1" si="140"/>
        <v>0</v>
      </c>
      <c r="B2215" s="44" t="b" cm="1">
        <f t="array" ref="B2215">AND(分科號=E2215,D2215&gt;=分起日,D2215&lt;=分訖日,IF(分專案="全部",TRUE,J2215=分專案))</f>
        <v>0</v>
      </c>
      <c r="C2215" s="45">
        <f t="shared" si="138"/>
        <v>0</v>
      </c>
      <c r="D2215" s="44">
        <f t="shared" si="139"/>
        <v>0</v>
      </c>
      <c r="E2215" s="217">
        <f t="shared" si="141"/>
        <v>0</v>
      </c>
      <c r="F2215" s="284"/>
      <c r="G2215" s="289"/>
      <c r="H2215" s="304"/>
      <c r="I2215" s="290"/>
      <c r="J2215" s="304"/>
      <c r="K2215" s="305"/>
      <c r="L2215" s="50"/>
      <c r="M2215" s="63"/>
    </row>
    <row r="2216" spans="1:13">
      <c r="A2216" s="44">
        <f t="shared" ca="1" si="140"/>
        <v>0</v>
      </c>
      <c r="B2216" s="44" t="b" cm="1">
        <f t="array" ref="B2216">AND(分科號=E2216,D2216&gt;=分起日,D2216&lt;=分訖日,IF(分專案="全部",TRUE,J2216=分專案))</f>
        <v>0</v>
      </c>
      <c r="C2216" s="45">
        <f t="shared" si="138"/>
        <v>0</v>
      </c>
      <c r="D2216" s="44">
        <f t="shared" si="139"/>
        <v>0</v>
      </c>
      <c r="E2216" s="217">
        <f t="shared" si="141"/>
        <v>0</v>
      </c>
      <c r="F2216" s="284"/>
      <c r="G2216" s="289"/>
      <c r="H2216" s="304"/>
      <c r="I2216" s="290"/>
      <c r="J2216" s="304"/>
      <c r="K2216" s="305"/>
      <c r="L2216" s="50"/>
      <c r="M2216" s="63"/>
    </row>
    <row r="2217" spans="1:13">
      <c r="A2217" s="44">
        <f t="shared" ca="1" si="140"/>
        <v>0</v>
      </c>
      <c r="B2217" s="44" t="b" cm="1">
        <f t="array" ref="B2217">AND(分科號=E2217,D2217&gt;=分起日,D2217&lt;=分訖日,IF(分專案="全部",TRUE,J2217=分專案))</f>
        <v>0</v>
      </c>
      <c r="C2217" s="45">
        <f t="shared" si="138"/>
        <v>0</v>
      </c>
      <c r="D2217" s="44">
        <f t="shared" si="139"/>
        <v>0</v>
      </c>
      <c r="E2217" s="217">
        <f t="shared" si="141"/>
        <v>0</v>
      </c>
      <c r="F2217" s="284"/>
      <c r="G2217" s="289"/>
      <c r="H2217" s="304"/>
      <c r="I2217" s="290"/>
      <c r="J2217" s="304"/>
      <c r="K2217" s="305"/>
      <c r="L2217" s="50"/>
      <c r="M2217" s="63"/>
    </row>
    <row r="2218" spans="1:13">
      <c r="A2218" s="44">
        <f t="shared" ca="1" si="140"/>
        <v>0</v>
      </c>
      <c r="B2218" s="44" t="b" cm="1">
        <f t="array" ref="B2218">AND(分科號=E2218,D2218&gt;=分起日,D2218&lt;=分訖日,IF(分專案="全部",TRUE,J2218=分專案))</f>
        <v>0</v>
      </c>
      <c r="C2218" s="45">
        <f t="shared" si="138"/>
        <v>0</v>
      </c>
      <c r="D2218" s="44">
        <f t="shared" si="139"/>
        <v>0</v>
      </c>
      <c r="E2218" s="217">
        <f t="shared" si="141"/>
        <v>0</v>
      </c>
      <c r="F2218" s="284"/>
      <c r="G2218" s="289"/>
      <c r="H2218" s="304"/>
      <c r="I2218" s="290"/>
      <c r="J2218" s="304"/>
      <c r="K2218" s="305"/>
      <c r="L2218" s="50"/>
      <c r="M2218" s="63"/>
    </row>
    <row r="2219" spans="1:13">
      <c r="A2219" s="44">
        <f t="shared" ca="1" si="140"/>
        <v>0</v>
      </c>
      <c r="B2219" s="44" t="b" cm="1">
        <f t="array" ref="B2219">AND(分科號=E2219,D2219&gt;=分起日,D2219&lt;=分訖日,IF(分專案="全部",TRUE,J2219=分專案))</f>
        <v>0</v>
      </c>
      <c r="C2219" s="45">
        <f t="shared" si="138"/>
        <v>0</v>
      </c>
      <c r="D2219" s="44">
        <f t="shared" si="139"/>
        <v>0</v>
      </c>
      <c r="E2219" s="217">
        <f t="shared" si="141"/>
        <v>0</v>
      </c>
      <c r="F2219" s="284"/>
      <c r="G2219" s="289"/>
      <c r="H2219" s="304"/>
      <c r="I2219" s="290"/>
      <c r="J2219" s="304"/>
      <c r="K2219" s="305"/>
      <c r="L2219" s="50"/>
      <c r="M2219" s="63"/>
    </row>
    <row r="2220" spans="1:13">
      <c r="A2220" s="44">
        <f t="shared" ca="1" si="140"/>
        <v>0</v>
      </c>
      <c r="B2220" s="44" t="b" cm="1">
        <f t="array" ref="B2220">AND(分科號=E2220,D2220&gt;=分起日,D2220&lt;=分訖日,IF(分專案="全部",TRUE,J2220=分專案))</f>
        <v>0</v>
      </c>
      <c r="C2220" s="45">
        <f t="shared" si="138"/>
        <v>0</v>
      </c>
      <c r="D2220" s="44">
        <f t="shared" si="139"/>
        <v>0</v>
      </c>
      <c r="E2220" s="217">
        <f t="shared" si="141"/>
        <v>0</v>
      </c>
      <c r="F2220" s="284"/>
      <c r="G2220" s="289"/>
      <c r="H2220" s="304"/>
      <c r="I2220" s="290"/>
      <c r="J2220" s="304"/>
      <c r="K2220" s="305"/>
      <c r="L2220" s="50"/>
      <c r="M2220" s="63"/>
    </row>
    <row r="2221" spans="1:13">
      <c r="A2221" s="44">
        <f t="shared" ca="1" si="140"/>
        <v>0</v>
      </c>
      <c r="B2221" s="44" t="b" cm="1">
        <f t="array" ref="B2221">AND(分科號=E2221,D2221&gt;=分起日,D2221&lt;=分訖日,IF(分專案="全部",TRUE,J2221=分專案))</f>
        <v>0</v>
      </c>
      <c r="C2221" s="45">
        <f t="shared" si="138"/>
        <v>0</v>
      </c>
      <c r="D2221" s="44">
        <f t="shared" si="139"/>
        <v>0</v>
      </c>
      <c r="E2221" s="217">
        <f t="shared" si="141"/>
        <v>0</v>
      </c>
      <c r="F2221" s="284"/>
      <c r="G2221" s="289"/>
      <c r="H2221" s="304"/>
      <c r="I2221" s="290"/>
      <c r="J2221" s="304"/>
      <c r="K2221" s="305"/>
      <c r="L2221" s="50"/>
      <c r="M2221" s="63"/>
    </row>
    <row r="2222" spans="1:13">
      <c r="A2222" s="44">
        <f t="shared" ca="1" si="140"/>
        <v>0</v>
      </c>
      <c r="B2222" s="44" t="b" cm="1">
        <f t="array" ref="B2222">AND(分科號=E2222,D2222&gt;=分起日,D2222&lt;=分訖日,IF(分專案="全部",TRUE,J2222=分專案))</f>
        <v>0</v>
      </c>
      <c r="C2222" s="45">
        <f t="shared" si="138"/>
        <v>0</v>
      </c>
      <c r="D2222" s="44">
        <f t="shared" si="139"/>
        <v>0</v>
      </c>
      <c r="E2222" s="217">
        <f t="shared" si="141"/>
        <v>0</v>
      </c>
      <c r="F2222" s="284"/>
      <c r="G2222" s="289"/>
      <c r="H2222" s="304"/>
      <c r="I2222" s="290"/>
      <c r="J2222" s="304"/>
      <c r="K2222" s="305"/>
      <c r="L2222" s="50"/>
      <c r="M2222" s="63"/>
    </row>
    <row r="2223" spans="1:13">
      <c r="A2223" s="44">
        <f t="shared" ca="1" si="140"/>
        <v>0</v>
      </c>
      <c r="B2223" s="44" t="b" cm="1">
        <f t="array" ref="B2223">AND(分科號=E2223,D2223&gt;=分起日,D2223&lt;=分訖日,IF(分專案="全部",TRUE,J2223=分專案))</f>
        <v>0</v>
      </c>
      <c r="C2223" s="45">
        <f t="shared" si="138"/>
        <v>0</v>
      </c>
      <c r="D2223" s="44">
        <f t="shared" si="139"/>
        <v>0</v>
      </c>
      <c r="E2223" s="217">
        <f t="shared" si="141"/>
        <v>0</v>
      </c>
      <c r="F2223" s="284"/>
      <c r="G2223" s="289"/>
      <c r="H2223" s="304"/>
      <c r="I2223" s="290"/>
      <c r="J2223" s="304"/>
      <c r="K2223" s="305"/>
      <c r="L2223" s="50"/>
      <c r="M2223" s="63"/>
    </row>
    <row r="2224" spans="1:13">
      <c r="A2224" s="44">
        <f t="shared" ca="1" si="140"/>
        <v>0</v>
      </c>
      <c r="B2224" s="44" t="b" cm="1">
        <f t="array" ref="B2224">AND(分科號=E2224,D2224&gt;=分起日,D2224&lt;=分訖日,IF(分專案="全部",TRUE,J2224=分專案))</f>
        <v>0</v>
      </c>
      <c r="C2224" s="45">
        <f t="shared" si="138"/>
        <v>0</v>
      </c>
      <c r="D2224" s="44">
        <f t="shared" si="139"/>
        <v>0</v>
      </c>
      <c r="E2224" s="217">
        <f t="shared" si="141"/>
        <v>0</v>
      </c>
      <c r="F2224" s="284"/>
      <c r="G2224" s="289"/>
      <c r="H2224" s="304"/>
      <c r="I2224" s="290"/>
      <c r="J2224" s="304"/>
      <c r="K2224" s="305"/>
      <c r="L2224" s="50"/>
      <c r="M2224" s="63"/>
    </row>
    <row r="2225" spans="1:13">
      <c r="A2225" s="44">
        <f t="shared" ca="1" si="140"/>
        <v>0</v>
      </c>
      <c r="B2225" s="44" t="b" cm="1">
        <f t="array" ref="B2225">AND(分科號=E2225,D2225&gt;=分起日,D2225&lt;=分訖日,IF(分專案="全部",TRUE,J2225=分專案))</f>
        <v>0</v>
      </c>
      <c r="C2225" s="45">
        <f t="shared" si="138"/>
        <v>0</v>
      </c>
      <c r="D2225" s="44">
        <f t="shared" si="139"/>
        <v>0</v>
      </c>
      <c r="E2225" s="217">
        <f t="shared" si="141"/>
        <v>0</v>
      </c>
      <c r="F2225" s="284"/>
      <c r="G2225" s="289"/>
      <c r="H2225" s="304"/>
      <c r="I2225" s="290"/>
      <c r="J2225" s="304"/>
      <c r="K2225" s="305"/>
      <c r="L2225" s="50"/>
      <c r="M2225" s="63"/>
    </row>
    <row r="2226" spans="1:13">
      <c r="A2226" s="44">
        <f t="shared" ca="1" si="140"/>
        <v>0</v>
      </c>
      <c r="B2226" s="44" t="b" cm="1">
        <f t="array" ref="B2226">AND(分科號=E2226,D2226&gt;=分起日,D2226&lt;=分訖日,IF(分專案="全部",TRUE,J2226=分專案))</f>
        <v>0</v>
      </c>
      <c r="C2226" s="45">
        <f t="shared" si="138"/>
        <v>0</v>
      </c>
      <c r="D2226" s="44">
        <f t="shared" si="139"/>
        <v>0</v>
      </c>
      <c r="E2226" s="217">
        <f t="shared" si="141"/>
        <v>0</v>
      </c>
      <c r="F2226" s="284"/>
      <c r="G2226" s="289"/>
      <c r="H2226" s="304"/>
      <c r="I2226" s="290"/>
      <c r="J2226" s="304"/>
      <c r="K2226" s="305"/>
      <c r="L2226" s="50"/>
      <c r="M2226" s="63"/>
    </row>
    <row r="2227" spans="1:13">
      <c r="A2227" s="44">
        <f t="shared" ca="1" si="140"/>
        <v>0</v>
      </c>
      <c r="B2227" s="44" t="b" cm="1">
        <f t="array" ref="B2227">AND(分科號=E2227,D2227&gt;=分起日,D2227&lt;=分訖日,IF(分專案="全部",TRUE,J2227=分專案))</f>
        <v>0</v>
      </c>
      <c r="C2227" s="45">
        <f t="shared" si="138"/>
        <v>0</v>
      </c>
      <c r="D2227" s="44">
        <f t="shared" si="139"/>
        <v>0</v>
      </c>
      <c r="E2227" s="217">
        <f t="shared" si="141"/>
        <v>0</v>
      </c>
      <c r="F2227" s="284"/>
      <c r="G2227" s="289"/>
      <c r="H2227" s="304"/>
      <c r="I2227" s="290"/>
      <c r="J2227" s="304"/>
      <c r="K2227" s="305"/>
      <c r="L2227" s="50"/>
      <c r="M2227" s="63"/>
    </row>
    <row r="2228" spans="1:13">
      <c r="A2228" s="44">
        <f t="shared" ca="1" si="140"/>
        <v>0</v>
      </c>
      <c r="B2228" s="44" t="b" cm="1">
        <f t="array" ref="B2228">AND(分科號=E2228,D2228&gt;=分起日,D2228&lt;=分訖日,IF(分專案="全部",TRUE,J2228=分專案))</f>
        <v>0</v>
      </c>
      <c r="C2228" s="45">
        <f t="shared" si="138"/>
        <v>0</v>
      </c>
      <c r="D2228" s="44">
        <f t="shared" si="139"/>
        <v>0</v>
      </c>
      <c r="E2228" s="217">
        <f t="shared" si="141"/>
        <v>0</v>
      </c>
      <c r="F2228" s="284"/>
      <c r="G2228" s="289"/>
      <c r="H2228" s="304"/>
      <c r="I2228" s="290"/>
      <c r="J2228" s="304"/>
      <c r="K2228" s="305"/>
      <c r="L2228" s="50"/>
      <c r="M2228" s="63"/>
    </row>
    <row r="2229" spans="1:13">
      <c r="A2229" s="44">
        <f t="shared" ca="1" si="140"/>
        <v>0</v>
      </c>
      <c r="B2229" s="44" t="b" cm="1">
        <f t="array" ref="B2229">AND(分科號=E2229,D2229&gt;=分起日,D2229&lt;=分訖日,IF(分專案="全部",TRUE,J2229=分專案))</f>
        <v>0</v>
      </c>
      <c r="C2229" s="45">
        <f t="shared" si="138"/>
        <v>0</v>
      </c>
      <c r="D2229" s="44">
        <f t="shared" si="139"/>
        <v>0</v>
      </c>
      <c r="E2229" s="217">
        <f t="shared" si="141"/>
        <v>0</v>
      </c>
      <c r="F2229" s="284"/>
      <c r="G2229" s="289"/>
      <c r="H2229" s="304"/>
      <c r="I2229" s="290"/>
      <c r="J2229" s="304"/>
      <c r="K2229" s="305"/>
      <c r="L2229" s="50"/>
      <c r="M2229" s="63"/>
    </row>
    <row r="2230" spans="1:13">
      <c r="A2230" s="44">
        <f t="shared" ca="1" si="140"/>
        <v>0</v>
      </c>
      <c r="B2230" s="44" t="b" cm="1">
        <f t="array" ref="B2230">AND(分科號=E2230,D2230&gt;=分起日,D2230&lt;=分訖日,IF(分專案="全部",TRUE,J2230=分專案))</f>
        <v>0</v>
      </c>
      <c r="C2230" s="45">
        <f t="shared" si="138"/>
        <v>0</v>
      </c>
      <c r="D2230" s="44">
        <f t="shared" si="139"/>
        <v>0</v>
      </c>
      <c r="E2230" s="217">
        <f t="shared" si="141"/>
        <v>0</v>
      </c>
      <c r="F2230" s="284"/>
      <c r="G2230" s="289"/>
      <c r="H2230" s="304"/>
      <c r="I2230" s="290"/>
      <c r="J2230" s="304"/>
      <c r="K2230" s="305"/>
      <c r="L2230" s="50"/>
      <c r="M2230" s="63"/>
    </row>
    <row r="2231" spans="1:13">
      <c r="A2231" s="44">
        <f t="shared" ca="1" si="140"/>
        <v>0</v>
      </c>
      <c r="B2231" s="44" t="b" cm="1">
        <f t="array" ref="B2231">AND(分科號=E2231,D2231&gt;=分起日,D2231&lt;=分訖日,IF(分專案="全部",TRUE,J2231=分專案))</f>
        <v>0</v>
      </c>
      <c r="C2231" s="45">
        <f t="shared" si="138"/>
        <v>0</v>
      </c>
      <c r="D2231" s="44">
        <f t="shared" si="139"/>
        <v>0</v>
      </c>
      <c r="E2231" s="217">
        <f t="shared" si="141"/>
        <v>0</v>
      </c>
      <c r="F2231" s="284"/>
      <c r="G2231" s="289"/>
      <c r="H2231" s="304"/>
      <c r="I2231" s="290"/>
      <c r="J2231" s="304"/>
      <c r="K2231" s="305"/>
      <c r="L2231" s="50"/>
      <c r="M2231" s="63"/>
    </row>
    <row r="2232" spans="1:13">
      <c r="A2232" s="44">
        <f t="shared" ca="1" si="140"/>
        <v>0</v>
      </c>
      <c r="B2232" s="44" t="b" cm="1">
        <f t="array" ref="B2232">AND(分科號=E2232,D2232&gt;=分起日,D2232&lt;=分訖日,IF(分專案="全部",TRUE,J2232=分專案))</f>
        <v>0</v>
      </c>
      <c r="C2232" s="45">
        <f t="shared" si="138"/>
        <v>0</v>
      </c>
      <c r="D2232" s="44">
        <f t="shared" si="139"/>
        <v>0</v>
      </c>
      <c r="E2232" s="217">
        <f t="shared" si="141"/>
        <v>0</v>
      </c>
      <c r="F2232" s="284"/>
      <c r="G2232" s="289"/>
      <c r="H2232" s="304"/>
      <c r="I2232" s="290"/>
      <c r="J2232" s="304"/>
      <c r="K2232" s="305"/>
      <c r="L2232" s="50"/>
      <c r="M2232" s="63"/>
    </row>
    <row r="2233" spans="1:13">
      <c r="A2233" s="44">
        <f t="shared" ca="1" si="140"/>
        <v>0</v>
      </c>
      <c r="B2233" s="44" t="b" cm="1">
        <f t="array" ref="B2233">AND(分科號=E2233,D2233&gt;=分起日,D2233&lt;=分訖日,IF(分專案="全部",TRUE,J2233=分專案))</f>
        <v>0</v>
      </c>
      <c r="C2233" s="45">
        <f t="shared" si="138"/>
        <v>0</v>
      </c>
      <c r="D2233" s="44">
        <f t="shared" si="139"/>
        <v>0</v>
      </c>
      <c r="E2233" s="217">
        <f t="shared" si="141"/>
        <v>0</v>
      </c>
      <c r="F2233" s="284"/>
      <c r="G2233" s="289"/>
      <c r="H2233" s="304"/>
      <c r="I2233" s="290"/>
      <c r="J2233" s="304"/>
      <c r="K2233" s="305"/>
      <c r="L2233" s="50"/>
      <c r="M2233" s="63"/>
    </row>
    <row r="2234" spans="1:13">
      <c r="A2234" s="44">
        <f t="shared" ca="1" si="140"/>
        <v>0</v>
      </c>
      <c r="B2234" s="44" t="b" cm="1">
        <f t="array" ref="B2234">AND(分科號=E2234,D2234&gt;=分起日,D2234&lt;=分訖日,IF(分專案="全部",TRUE,J2234=分專案))</f>
        <v>0</v>
      </c>
      <c r="C2234" s="45">
        <f t="shared" si="138"/>
        <v>0</v>
      </c>
      <c r="D2234" s="44">
        <f t="shared" si="139"/>
        <v>0</v>
      </c>
      <c r="E2234" s="217">
        <f t="shared" si="141"/>
        <v>0</v>
      </c>
      <c r="F2234" s="284"/>
      <c r="G2234" s="289"/>
      <c r="H2234" s="304"/>
      <c r="I2234" s="290"/>
      <c r="J2234" s="304"/>
      <c r="K2234" s="305"/>
      <c r="L2234" s="50"/>
      <c r="M2234" s="63"/>
    </row>
    <row r="2235" spans="1:13">
      <c r="A2235" s="44">
        <f t="shared" ca="1" si="140"/>
        <v>0</v>
      </c>
      <c r="B2235" s="44" t="b" cm="1">
        <f t="array" ref="B2235">AND(分科號=E2235,D2235&gt;=分起日,D2235&lt;=分訖日,IF(分專案="全部",TRUE,J2235=分專案))</f>
        <v>0</v>
      </c>
      <c r="C2235" s="45">
        <f t="shared" si="138"/>
        <v>0</v>
      </c>
      <c r="D2235" s="44">
        <f t="shared" si="139"/>
        <v>0</v>
      </c>
      <c r="E2235" s="217">
        <f t="shared" si="141"/>
        <v>0</v>
      </c>
      <c r="F2235" s="284"/>
      <c r="G2235" s="289"/>
      <c r="H2235" s="304"/>
      <c r="I2235" s="290"/>
      <c r="J2235" s="304"/>
      <c r="K2235" s="305"/>
      <c r="L2235" s="50"/>
      <c r="M2235" s="63"/>
    </row>
    <row r="2236" spans="1:13">
      <c r="A2236" s="44">
        <f t="shared" ca="1" si="140"/>
        <v>0</v>
      </c>
      <c r="B2236" s="44" t="b" cm="1">
        <f t="array" ref="B2236">AND(分科號=E2236,D2236&gt;=分起日,D2236&lt;=分訖日,IF(分專案="全部",TRUE,J2236=分專案))</f>
        <v>0</v>
      </c>
      <c r="C2236" s="45">
        <f t="shared" si="138"/>
        <v>0</v>
      </c>
      <c r="D2236" s="44">
        <f t="shared" si="139"/>
        <v>0</v>
      </c>
      <c r="E2236" s="217">
        <f t="shared" si="141"/>
        <v>0</v>
      </c>
      <c r="F2236" s="284"/>
      <c r="G2236" s="289"/>
      <c r="H2236" s="304"/>
      <c r="I2236" s="290"/>
      <c r="J2236" s="304"/>
      <c r="K2236" s="305"/>
      <c r="L2236" s="50"/>
      <c r="M2236" s="63"/>
    </row>
    <row r="2237" spans="1:13">
      <c r="A2237" s="44">
        <f t="shared" ca="1" si="140"/>
        <v>0</v>
      </c>
      <c r="B2237" s="44" t="b" cm="1">
        <f t="array" ref="B2237">AND(分科號=E2237,D2237&gt;=分起日,D2237&lt;=分訖日,IF(分專案="全部",TRUE,J2237=分專案))</f>
        <v>0</v>
      </c>
      <c r="C2237" s="45">
        <f t="shared" si="138"/>
        <v>0</v>
      </c>
      <c r="D2237" s="44">
        <f t="shared" si="139"/>
        <v>0</v>
      </c>
      <c r="E2237" s="217">
        <f t="shared" si="141"/>
        <v>0</v>
      </c>
      <c r="F2237" s="284"/>
      <c r="G2237" s="289"/>
      <c r="H2237" s="304"/>
      <c r="I2237" s="290"/>
      <c r="J2237" s="304"/>
      <c r="K2237" s="305"/>
      <c r="L2237" s="50"/>
      <c r="M2237" s="63"/>
    </row>
    <row r="2238" spans="1:13">
      <c r="A2238" s="44">
        <f t="shared" ca="1" si="140"/>
        <v>0</v>
      </c>
      <c r="B2238" s="44" t="b" cm="1">
        <f t="array" ref="B2238">AND(分科號=E2238,D2238&gt;=分起日,D2238&lt;=分訖日,IF(分專案="全部",TRUE,J2238=分專案))</f>
        <v>0</v>
      </c>
      <c r="C2238" s="45">
        <f t="shared" si="138"/>
        <v>0</v>
      </c>
      <c r="D2238" s="44">
        <f t="shared" si="139"/>
        <v>0</v>
      </c>
      <c r="E2238" s="217">
        <f t="shared" si="141"/>
        <v>0</v>
      </c>
      <c r="F2238" s="284"/>
      <c r="G2238" s="289"/>
      <c r="H2238" s="304"/>
      <c r="I2238" s="290"/>
      <c r="J2238" s="304"/>
      <c r="K2238" s="305"/>
      <c r="L2238" s="50"/>
      <c r="M2238" s="63"/>
    </row>
    <row r="2239" spans="1:13">
      <c r="A2239" s="44">
        <f t="shared" ca="1" si="140"/>
        <v>0</v>
      </c>
      <c r="B2239" s="44" t="b" cm="1">
        <f t="array" ref="B2239">AND(分科號=E2239,D2239&gt;=分起日,D2239&lt;=分訖日,IF(分專案="全部",TRUE,J2239=分專案))</f>
        <v>0</v>
      </c>
      <c r="C2239" s="45">
        <f t="shared" si="138"/>
        <v>0</v>
      </c>
      <c r="D2239" s="44">
        <f t="shared" si="139"/>
        <v>0</v>
      </c>
      <c r="E2239" s="217">
        <f t="shared" si="141"/>
        <v>0</v>
      </c>
      <c r="F2239" s="284"/>
      <c r="G2239" s="289"/>
      <c r="H2239" s="304"/>
      <c r="I2239" s="290"/>
      <c r="J2239" s="304"/>
      <c r="K2239" s="305"/>
      <c r="L2239" s="50"/>
      <c r="M2239" s="63"/>
    </row>
    <row r="2240" spans="1:13">
      <c r="A2240" s="44">
        <f t="shared" ca="1" si="140"/>
        <v>0</v>
      </c>
      <c r="B2240" s="44" t="b" cm="1">
        <f t="array" ref="B2240">AND(分科號=E2240,D2240&gt;=分起日,D2240&lt;=分訖日,IF(分專案="全部",TRUE,J2240=分專案))</f>
        <v>0</v>
      </c>
      <c r="C2240" s="45">
        <f t="shared" si="138"/>
        <v>0</v>
      </c>
      <c r="D2240" s="44">
        <f t="shared" si="139"/>
        <v>0</v>
      </c>
      <c r="E2240" s="217">
        <f t="shared" si="141"/>
        <v>0</v>
      </c>
      <c r="F2240" s="284"/>
      <c r="G2240" s="289"/>
      <c r="H2240" s="304"/>
      <c r="I2240" s="290"/>
      <c r="J2240" s="304"/>
      <c r="K2240" s="305"/>
      <c r="L2240" s="50"/>
      <c r="M2240" s="63"/>
    </row>
    <row r="2241" spans="1:13">
      <c r="A2241" s="44">
        <f t="shared" ca="1" si="140"/>
        <v>0</v>
      </c>
      <c r="B2241" s="44" t="b" cm="1">
        <f t="array" ref="B2241">AND(分科號=E2241,D2241&gt;=分起日,D2241&lt;=分訖日,IF(分專案="全部",TRUE,J2241=分專案))</f>
        <v>0</v>
      </c>
      <c r="C2241" s="45">
        <f t="shared" si="138"/>
        <v>0</v>
      </c>
      <c r="D2241" s="44">
        <f t="shared" si="139"/>
        <v>0</v>
      </c>
      <c r="E2241" s="217">
        <f t="shared" si="141"/>
        <v>0</v>
      </c>
      <c r="F2241" s="284"/>
      <c r="G2241" s="289"/>
      <c r="H2241" s="304"/>
      <c r="I2241" s="290"/>
      <c r="J2241" s="304"/>
      <c r="K2241" s="305"/>
      <c r="L2241" s="50"/>
      <c r="M2241" s="63"/>
    </row>
    <row r="2242" spans="1:13">
      <c r="A2242" s="44">
        <f t="shared" ca="1" si="140"/>
        <v>0</v>
      </c>
      <c r="B2242" s="44" t="b" cm="1">
        <f t="array" ref="B2242">AND(分科號=E2242,D2242&gt;=分起日,D2242&lt;=分訖日,IF(分專案="全部",TRUE,J2242=分專案))</f>
        <v>0</v>
      </c>
      <c r="C2242" s="45">
        <f t="shared" si="138"/>
        <v>0</v>
      </c>
      <c r="D2242" s="44">
        <f t="shared" si="139"/>
        <v>0</v>
      </c>
      <c r="E2242" s="217">
        <f t="shared" si="141"/>
        <v>0</v>
      </c>
      <c r="F2242" s="284"/>
      <c r="G2242" s="289"/>
      <c r="H2242" s="304"/>
      <c r="I2242" s="290"/>
      <c r="J2242" s="304"/>
      <c r="K2242" s="305"/>
      <c r="L2242" s="50"/>
      <c r="M2242" s="63"/>
    </row>
    <row r="2243" spans="1:13">
      <c r="A2243" s="44">
        <f t="shared" ca="1" si="140"/>
        <v>0</v>
      </c>
      <c r="B2243" s="44" t="b" cm="1">
        <f t="array" ref="B2243">AND(分科號=E2243,D2243&gt;=分起日,D2243&lt;=分訖日,IF(分專案="全部",TRUE,J2243=分專案))</f>
        <v>0</v>
      </c>
      <c r="C2243" s="45">
        <f t="shared" si="138"/>
        <v>0</v>
      </c>
      <c r="D2243" s="44">
        <f t="shared" si="139"/>
        <v>0</v>
      </c>
      <c r="E2243" s="217">
        <f t="shared" si="141"/>
        <v>0</v>
      </c>
      <c r="F2243" s="284"/>
      <c r="G2243" s="289"/>
      <c r="H2243" s="304"/>
      <c r="I2243" s="290"/>
      <c r="J2243" s="304"/>
      <c r="K2243" s="305"/>
      <c r="L2243" s="50"/>
      <c r="M2243" s="63"/>
    </row>
    <row r="2244" spans="1:13">
      <c r="A2244" s="44">
        <f t="shared" ca="1" si="140"/>
        <v>0</v>
      </c>
      <c r="B2244" s="44" t="b" cm="1">
        <f t="array" ref="B2244">AND(分科號=E2244,D2244&gt;=分起日,D2244&lt;=分訖日,IF(分專案="全部",TRUE,J2244=分專案))</f>
        <v>0</v>
      </c>
      <c r="C2244" s="45">
        <f t="shared" si="138"/>
        <v>0</v>
      </c>
      <c r="D2244" s="44">
        <f t="shared" si="139"/>
        <v>0</v>
      </c>
      <c r="E2244" s="217">
        <f t="shared" si="141"/>
        <v>0</v>
      </c>
      <c r="F2244" s="284"/>
      <c r="G2244" s="289"/>
      <c r="H2244" s="304"/>
      <c r="I2244" s="290"/>
      <c r="J2244" s="304"/>
      <c r="K2244" s="305"/>
      <c r="L2244" s="50"/>
      <c r="M2244" s="63"/>
    </row>
    <row r="2245" spans="1:13">
      <c r="A2245" s="44">
        <f t="shared" ca="1" si="140"/>
        <v>0</v>
      </c>
      <c r="B2245" s="44" t="b" cm="1">
        <f t="array" ref="B2245">AND(分科號=E2245,D2245&gt;=分起日,D2245&lt;=分訖日,IF(分專案="全部",TRUE,J2245=分專案))</f>
        <v>0</v>
      </c>
      <c r="C2245" s="45">
        <f t="shared" si="138"/>
        <v>0</v>
      </c>
      <c r="D2245" s="44">
        <f t="shared" si="139"/>
        <v>0</v>
      </c>
      <c r="E2245" s="217">
        <f t="shared" si="141"/>
        <v>0</v>
      </c>
      <c r="F2245" s="284"/>
      <c r="G2245" s="289"/>
      <c r="H2245" s="304"/>
      <c r="I2245" s="290"/>
      <c r="J2245" s="304"/>
      <c r="K2245" s="305"/>
      <c r="L2245" s="50"/>
      <c r="M2245" s="63"/>
    </row>
    <row r="2246" spans="1:13">
      <c r="A2246" s="44">
        <f t="shared" ca="1" si="140"/>
        <v>0</v>
      </c>
      <c r="B2246" s="44" t="b" cm="1">
        <f t="array" ref="B2246">AND(分科號=E2246,D2246&gt;=分起日,D2246&lt;=分訖日,IF(分專案="全部",TRUE,J2246=分專案))</f>
        <v>0</v>
      </c>
      <c r="C2246" s="45">
        <f t="shared" si="138"/>
        <v>0</v>
      </c>
      <c r="D2246" s="44">
        <f t="shared" si="139"/>
        <v>0</v>
      </c>
      <c r="E2246" s="217">
        <f t="shared" si="141"/>
        <v>0</v>
      </c>
      <c r="F2246" s="284"/>
      <c r="G2246" s="289"/>
      <c r="H2246" s="304"/>
      <c r="I2246" s="290"/>
      <c r="J2246" s="304"/>
      <c r="K2246" s="305"/>
      <c r="L2246" s="50"/>
      <c r="M2246" s="63"/>
    </row>
    <row r="2247" spans="1:13">
      <c r="A2247" s="44">
        <f t="shared" ca="1" si="140"/>
        <v>0</v>
      </c>
      <c r="B2247" s="44" t="b" cm="1">
        <f t="array" ref="B2247">AND(分科號=E2247,D2247&gt;=分起日,D2247&lt;=分訖日,IF(分專案="全部",TRUE,J2247=分專案))</f>
        <v>0</v>
      </c>
      <c r="C2247" s="45">
        <f t="shared" ref="C2247:C2310" si="142">IF(F2247&lt;&gt;"",F2247,IF(E2247&lt;&gt;0,INDEX(C:C,ROW()-1),0))</f>
        <v>0</v>
      </c>
      <c r="D2247" s="44">
        <f t="shared" ref="D2247:D2310" si="143">IF(G2247&lt;&gt;"",G2247,IF(E2247&lt;&gt;0,INDEX(D:D,ROW()-1),0))</f>
        <v>0</v>
      </c>
      <c r="E2247" s="217">
        <f t="shared" si="141"/>
        <v>0</v>
      </c>
      <c r="F2247" s="284"/>
      <c r="G2247" s="289"/>
      <c r="H2247" s="304"/>
      <c r="I2247" s="290"/>
      <c r="J2247" s="304"/>
      <c r="K2247" s="305"/>
      <c r="L2247" s="50"/>
      <c r="M2247" s="63"/>
    </row>
    <row r="2248" spans="1:13">
      <c r="A2248" s="44">
        <f t="shared" ca="1" si="140"/>
        <v>0</v>
      </c>
      <c r="B2248" s="44" t="b" cm="1">
        <f t="array" ref="B2248">AND(分科號=E2248,D2248&gt;=分起日,D2248&lt;=分訖日,IF(分專案="全部",TRUE,J2248=分專案))</f>
        <v>0</v>
      </c>
      <c r="C2248" s="45">
        <f t="shared" si="142"/>
        <v>0</v>
      </c>
      <c r="D2248" s="44">
        <f t="shared" si="143"/>
        <v>0</v>
      </c>
      <c r="E2248" s="217">
        <f t="shared" si="141"/>
        <v>0</v>
      </c>
      <c r="F2248" s="284"/>
      <c r="G2248" s="289"/>
      <c r="H2248" s="304"/>
      <c r="I2248" s="290"/>
      <c r="J2248" s="304"/>
      <c r="K2248" s="305"/>
      <c r="L2248" s="50"/>
      <c r="M2248" s="63"/>
    </row>
    <row r="2249" spans="1:13">
      <c r="A2249" s="44">
        <f t="shared" ref="A2249:A2312" ca="1" si="144">IF(B2249,COUNTIF(OFFSET(B2249,ROW()*-1+6,,ROW()-5),TRUE),0)</f>
        <v>0</v>
      </c>
      <c r="B2249" s="44" t="b" cm="1">
        <f t="array" ref="B2249">AND(分科號=E2249,D2249&gt;=分起日,D2249&lt;=分訖日,IF(分專案="全部",TRUE,J2249=分專案))</f>
        <v>0</v>
      </c>
      <c r="C2249" s="45">
        <f t="shared" si="142"/>
        <v>0</v>
      </c>
      <c r="D2249" s="44">
        <f t="shared" si="143"/>
        <v>0</v>
      </c>
      <c r="E2249" s="217">
        <f t="shared" si="141"/>
        <v>0</v>
      </c>
      <c r="F2249" s="284"/>
      <c r="G2249" s="289"/>
      <c r="H2249" s="304"/>
      <c r="I2249" s="290"/>
      <c r="J2249" s="304"/>
      <c r="K2249" s="305"/>
      <c r="L2249" s="50"/>
      <c r="M2249" s="63"/>
    </row>
    <row r="2250" spans="1:13">
      <c r="A2250" s="44">
        <f t="shared" ca="1" si="144"/>
        <v>0</v>
      </c>
      <c r="B2250" s="44" t="b" cm="1">
        <f t="array" ref="B2250">AND(分科號=E2250,D2250&gt;=分起日,D2250&lt;=分訖日,IF(分專案="全部",TRUE,J2250=分專案))</f>
        <v>0</v>
      </c>
      <c r="C2250" s="45">
        <f t="shared" si="142"/>
        <v>0</v>
      </c>
      <c r="D2250" s="44">
        <f t="shared" si="143"/>
        <v>0</v>
      </c>
      <c r="E2250" s="217">
        <f t="shared" ref="E2250:E2313" si="145">IF(I2250&lt;&gt;"",VALUE(TRIM(LEFT(I2250,6))),0)</f>
        <v>0</v>
      </c>
      <c r="F2250" s="284"/>
      <c r="G2250" s="289"/>
      <c r="H2250" s="304"/>
      <c r="I2250" s="290"/>
      <c r="J2250" s="304"/>
      <c r="K2250" s="305"/>
      <c r="L2250" s="50"/>
      <c r="M2250" s="63"/>
    </row>
    <row r="2251" spans="1:13">
      <c r="A2251" s="44">
        <f t="shared" ca="1" si="144"/>
        <v>0</v>
      </c>
      <c r="B2251" s="44" t="b" cm="1">
        <f t="array" ref="B2251">AND(分科號=E2251,D2251&gt;=分起日,D2251&lt;=分訖日,IF(分專案="全部",TRUE,J2251=分專案))</f>
        <v>0</v>
      </c>
      <c r="C2251" s="45">
        <f t="shared" si="142"/>
        <v>0</v>
      </c>
      <c r="D2251" s="44">
        <f t="shared" si="143"/>
        <v>0</v>
      </c>
      <c r="E2251" s="217">
        <f t="shared" si="145"/>
        <v>0</v>
      </c>
      <c r="F2251" s="284"/>
      <c r="G2251" s="289"/>
      <c r="H2251" s="304"/>
      <c r="I2251" s="290"/>
      <c r="J2251" s="304"/>
      <c r="K2251" s="305"/>
      <c r="L2251" s="50"/>
      <c r="M2251" s="63"/>
    </row>
    <row r="2252" spans="1:13">
      <c r="A2252" s="44">
        <f t="shared" ca="1" si="144"/>
        <v>0</v>
      </c>
      <c r="B2252" s="44" t="b" cm="1">
        <f t="array" ref="B2252">AND(分科號=E2252,D2252&gt;=分起日,D2252&lt;=分訖日,IF(分專案="全部",TRUE,J2252=分專案))</f>
        <v>0</v>
      </c>
      <c r="C2252" s="45">
        <f t="shared" si="142"/>
        <v>0</v>
      </c>
      <c r="D2252" s="44">
        <f t="shared" si="143"/>
        <v>0</v>
      </c>
      <c r="E2252" s="217">
        <f t="shared" si="145"/>
        <v>0</v>
      </c>
      <c r="F2252" s="284"/>
      <c r="G2252" s="289"/>
      <c r="H2252" s="304"/>
      <c r="I2252" s="290"/>
      <c r="J2252" s="304"/>
      <c r="K2252" s="305"/>
      <c r="L2252" s="50"/>
      <c r="M2252" s="63"/>
    </row>
    <row r="2253" spans="1:13">
      <c r="A2253" s="44">
        <f t="shared" ca="1" si="144"/>
        <v>0</v>
      </c>
      <c r="B2253" s="44" t="b" cm="1">
        <f t="array" ref="B2253">AND(分科號=E2253,D2253&gt;=分起日,D2253&lt;=分訖日,IF(分專案="全部",TRUE,J2253=分專案))</f>
        <v>0</v>
      </c>
      <c r="C2253" s="45">
        <f t="shared" si="142"/>
        <v>0</v>
      </c>
      <c r="D2253" s="44">
        <f t="shared" si="143"/>
        <v>0</v>
      </c>
      <c r="E2253" s="217">
        <f t="shared" si="145"/>
        <v>0</v>
      </c>
      <c r="F2253" s="284"/>
      <c r="G2253" s="289"/>
      <c r="H2253" s="304"/>
      <c r="I2253" s="290"/>
      <c r="J2253" s="304"/>
      <c r="K2253" s="305"/>
      <c r="L2253" s="50"/>
      <c r="M2253" s="63"/>
    </row>
    <row r="2254" spans="1:13">
      <c r="A2254" s="44">
        <f t="shared" ca="1" si="144"/>
        <v>0</v>
      </c>
      <c r="B2254" s="44" t="b" cm="1">
        <f t="array" ref="B2254">AND(分科號=E2254,D2254&gt;=分起日,D2254&lt;=分訖日,IF(分專案="全部",TRUE,J2254=分專案))</f>
        <v>0</v>
      </c>
      <c r="C2254" s="45">
        <f t="shared" si="142"/>
        <v>0</v>
      </c>
      <c r="D2254" s="44">
        <f t="shared" si="143"/>
        <v>0</v>
      </c>
      <c r="E2254" s="217">
        <f t="shared" si="145"/>
        <v>0</v>
      </c>
      <c r="F2254" s="284"/>
      <c r="G2254" s="289"/>
      <c r="H2254" s="304"/>
      <c r="I2254" s="290"/>
      <c r="J2254" s="304"/>
      <c r="K2254" s="305"/>
      <c r="L2254" s="50"/>
      <c r="M2254" s="63"/>
    </row>
    <row r="2255" spans="1:13">
      <c r="A2255" s="44">
        <f t="shared" ca="1" si="144"/>
        <v>0</v>
      </c>
      <c r="B2255" s="44" t="b" cm="1">
        <f t="array" ref="B2255">AND(分科號=E2255,D2255&gt;=分起日,D2255&lt;=分訖日,IF(分專案="全部",TRUE,J2255=分專案))</f>
        <v>0</v>
      </c>
      <c r="C2255" s="45">
        <f t="shared" si="142"/>
        <v>0</v>
      </c>
      <c r="D2255" s="44">
        <f t="shared" si="143"/>
        <v>0</v>
      </c>
      <c r="E2255" s="217">
        <f t="shared" si="145"/>
        <v>0</v>
      </c>
      <c r="F2255" s="284"/>
      <c r="G2255" s="289"/>
      <c r="H2255" s="304"/>
      <c r="I2255" s="290"/>
      <c r="J2255" s="304"/>
      <c r="K2255" s="305"/>
      <c r="L2255" s="50"/>
      <c r="M2255" s="63"/>
    </row>
    <row r="2256" spans="1:13">
      <c r="A2256" s="44">
        <f t="shared" ca="1" si="144"/>
        <v>0</v>
      </c>
      <c r="B2256" s="44" t="b" cm="1">
        <f t="array" ref="B2256">AND(分科號=E2256,D2256&gt;=分起日,D2256&lt;=分訖日,IF(分專案="全部",TRUE,J2256=分專案))</f>
        <v>0</v>
      </c>
      <c r="C2256" s="45">
        <f t="shared" si="142"/>
        <v>0</v>
      </c>
      <c r="D2256" s="44">
        <f t="shared" si="143"/>
        <v>0</v>
      </c>
      <c r="E2256" s="217">
        <f t="shared" si="145"/>
        <v>0</v>
      </c>
      <c r="F2256" s="284"/>
      <c r="G2256" s="289"/>
      <c r="H2256" s="304"/>
      <c r="I2256" s="290"/>
      <c r="J2256" s="304"/>
      <c r="K2256" s="305"/>
      <c r="L2256" s="50"/>
      <c r="M2256" s="63"/>
    </row>
    <row r="2257" spans="1:13">
      <c r="A2257" s="44">
        <f t="shared" ca="1" si="144"/>
        <v>0</v>
      </c>
      <c r="B2257" s="44" t="b" cm="1">
        <f t="array" ref="B2257">AND(分科號=E2257,D2257&gt;=分起日,D2257&lt;=分訖日,IF(分專案="全部",TRUE,J2257=分專案))</f>
        <v>0</v>
      </c>
      <c r="C2257" s="45">
        <f t="shared" si="142"/>
        <v>0</v>
      </c>
      <c r="D2257" s="44">
        <f t="shared" si="143"/>
        <v>0</v>
      </c>
      <c r="E2257" s="217">
        <f t="shared" si="145"/>
        <v>0</v>
      </c>
      <c r="F2257" s="284"/>
      <c r="G2257" s="289"/>
      <c r="H2257" s="304"/>
      <c r="I2257" s="290"/>
      <c r="J2257" s="304"/>
      <c r="K2257" s="305"/>
      <c r="L2257" s="50"/>
      <c r="M2257" s="63"/>
    </row>
    <row r="2258" spans="1:13">
      <c r="A2258" s="44">
        <f t="shared" ca="1" si="144"/>
        <v>0</v>
      </c>
      <c r="B2258" s="44" t="b" cm="1">
        <f t="array" ref="B2258">AND(分科號=E2258,D2258&gt;=分起日,D2258&lt;=分訖日,IF(分專案="全部",TRUE,J2258=分專案))</f>
        <v>0</v>
      </c>
      <c r="C2258" s="45">
        <f t="shared" si="142"/>
        <v>0</v>
      </c>
      <c r="D2258" s="44">
        <f t="shared" si="143"/>
        <v>0</v>
      </c>
      <c r="E2258" s="217">
        <f t="shared" si="145"/>
        <v>0</v>
      </c>
      <c r="F2258" s="284"/>
      <c r="G2258" s="289"/>
      <c r="H2258" s="304"/>
      <c r="I2258" s="290"/>
      <c r="J2258" s="304"/>
      <c r="K2258" s="305"/>
      <c r="L2258" s="50"/>
      <c r="M2258" s="63"/>
    </row>
    <row r="2259" spans="1:13">
      <c r="A2259" s="44">
        <f t="shared" ca="1" si="144"/>
        <v>0</v>
      </c>
      <c r="B2259" s="44" t="b" cm="1">
        <f t="array" ref="B2259">AND(分科號=E2259,D2259&gt;=分起日,D2259&lt;=分訖日,IF(分專案="全部",TRUE,J2259=分專案))</f>
        <v>0</v>
      </c>
      <c r="C2259" s="45">
        <f t="shared" si="142"/>
        <v>0</v>
      </c>
      <c r="D2259" s="44">
        <f t="shared" si="143"/>
        <v>0</v>
      </c>
      <c r="E2259" s="217">
        <f t="shared" si="145"/>
        <v>0</v>
      </c>
      <c r="F2259" s="284"/>
      <c r="G2259" s="289"/>
      <c r="H2259" s="304"/>
      <c r="I2259" s="290"/>
      <c r="J2259" s="304"/>
      <c r="K2259" s="305"/>
      <c r="L2259" s="50"/>
      <c r="M2259" s="63"/>
    </row>
    <row r="2260" spans="1:13">
      <c r="A2260" s="44">
        <f t="shared" ca="1" si="144"/>
        <v>0</v>
      </c>
      <c r="B2260" s="44" t="b" cm="1">
        <f t="array" ref="B2260">AND(分科號=E2260,D2260&gt;=分起日,D2260&lt;=分訖日,IF(分專案="全部",TRUE,J2260=分專案))</f>
        <v>0</v>
      </c>
      <c r="C2260" s="45">
        <f t="shared" si="142"/>
        <v>0</v>
      </c>
      <c r="D2260" s="44">
        <f t="shared" si="143"/>
        <v>0</v>
      </c>
      <c r="E2260" s="217">
        <f t="shared" si="145"/>
        <v>0</v>
      </c>
      <c r="F2260" s="284"/>
      <c r="G2260" s="289"/>
      <c r="H2260" s="304"/>
      <c r="I2260" s="290"/>
      <c r="J2260" s="304"/>
      <c r="K2260" s="305"/>
      <c r="L2260" s="50"/>
      <c r="M2260" s="63"/>
    </row>
    <row r="2261" spans="1:13">
      <c r="A2261" s="44">
        <f t="shared" ca="1" si="144"/>
        <v>0</v>
      </c>
      <c r="B2261" s="44" t="b" cm="1">
        <f t="array" ref="B2261">AND(分科號=E2261,D2261&gt;=分起日,D2261&lt;=分訖日,IF(分專案="全部",TRUE,J2261=分專案))</f>
        <v>0</v>
      </c>
      <c r="C2261" s="45">
        <f t="shared" si="142"/>
        <v>0</v>
      </c>
      <c r="D2261" s="44">
        <f t="shared" si="143"/>
        <v>0</v>
      </c>
      <c r="E2261" s="217">
        <f t="shared" si="145"/>
        <v>0</v>
      </c>
      <c r="F2261" s="284"/>
      <c r="G2261" s="289"/>
      <c r="H2261" s="304"/>
      <c r="I2261" s="290"/>
      <c r="J2261" s="304"/>
      <c r="K2261" s="305"/>
      <c r="L2261" s="50"/>
      <c r="M2261" s="63"/>
    </row>
    <row r="2262" spans="1:13">
      <c r="A2262" s="44">
        <f t="shared" ca="1" si="144"/>
        <v>0</v>
      </c>
      <c r="B2262" s="44" t="b" cm="1">
        <f t="array" ref="B2262">AND(分科號=E2262,D2262&gt;=分起日,D2262&lt;=分訖日,IF(分專案="全部",TRUE,J2262=分專案))</f>
        <v>0</v>
      </c>
      <c r="C2262" s="45">
        <f t="shared" si="142"/>
        <v>0</v>
      </c>
      <c r="D2262" s="44">
        <f t="shared" si="143"/>
        <v>0</v>
      </c>
      <c r="E2262" s="217">
        <f t="shared" si="145"/>
        <v>0</v>
      </c>
      <c r="F2262" s="284"/>
      <c r="G2262" s="289"/>
      <c r="H2262" s="304"/>
      <c r="I2262" s="290"/>
      <c r="J2262" s="304"/>
      <c r="K2262" s="305"/>
      <c r="L2262" s="50"/>
      <c r="M2262" s="63"/>
    </row>
    <row r="2263" spans="1:13">
      <c r="A2263" s="44">
        <f t="shared" ca="1" si="144"/>
        <v>0</v>
      </c>
      <c r="B2263" s="44" t="b" cm="1">
        <f t="array" ref="B2263">AND(分科號=E2263,D2263&gt;=分起日,D2263&lt;=分訖日,IF(分專案="全部",TRUE,J2263=分專案))</f>
        <v>0</v>
      </c>
      <c r="C2263" s="45">
        <f t="shared" si="142"/>
        <v>0</v>
      </c>
      <c r="D2263" s="44">
        <f t="shared" si="143"/>
        <v>0</v>
      </c>
      <c r="E2263" s="217">
        <f t="shared" si="145"/>
        <v>0</v>
      </c>
      <c r="F2263" s="284"/>
      <c r="G2263" s="289"/>
      <c r="H2263" s="304"/>
      <c r="I2263" s="290"/>
      <c r="J2263" s="304"/>
      <c r="K2263" s="305"/>
      <c r="L2263" s="50"/>
      <c r="M2263" s="63"/>
    </row>
    <row r="2264" spans="1:13">
      <c r="A2264" s="44">
        <f t="shared" ca="1" si="144"/>
        <v>0</v>
      </c>
      <c r="B2264" s="44" t="b" cm="1">
        <f t="array" ref="B2264">AND(分科號=E2264,D2264&gt;=分起日,D2264&lt;=分訖日,IF(分專案="全部",TRUE,J2264=分專案))</f>
        <v>0</v>
      </c>
      <c r="C2264" s="45">
        <f t="shared" si="142"/>
        <v>0</v>
      </c>
      <c r="D2264" s="44">
        <f t="shared" si="143"/>
        <v>0</v>
      </c>
      <c r="E2264" s="217">
        <f t="shared" si="145"/>
        <v>0</v>
      </c>
      <c r="F2264" s="284"/>
      <c r="G2264" s="289"/>
      <c r="H2264" s="304"/>
      <c r="I2264" s="290"/>
      <c r="J2264" s="304"/>
      <c r="K2264" s="305"/>
      <c r="L2264" s="50"/>
      <c r="M2264" s="63"/>
    </row>
    <row r="2265" spans="1:13">
      <c r="A2265" s="44">
        <f t="shared" ca="1" si="144"/>
        <v>0</v>
      </c>
      <c r="B2265" s="44" t="b" cm="1">
        <f t="array" ref="B2265">AND(分科號=E2265,D2265&gt;=分起日,D2265&lt;=分訖日,IF(分專案="全部",TRUE,J2265=分專案))</f>
        <v>0</v>
      </c>
      <c r="C2265" s="45">
        <f t="shared" si="142"/>
        <v>0</v>
      </c>
      <c r="D2265" s="44">
        <f t="shared" si="143"/>
        <v>0</v>
      </c>
      <c r="E2265" s="217">
        <f t="shared" si="145"/>
        <v>0</v>
      </c>
      <c r="F2265" s="284"/>
      <c r="G2265" s="289"/>
      <c r="H2265" s="304"/>
      <c r="I2265" s="290"/>
      <c r="J2265" s="304"/>
      <c r="K2265" s="305"/>
      <c r="L2265" s="50"/>
      <c r="M2265" s="63"/>
    </row>
    <row r="2266" spans="1:13">
      <c r="A2266" s="44">
        <f t="shared" ca="1" si="144"/>
        <v>0</v>
      </c>
      <c r="B2266" s="44" t="b" cm="1">
        <f t="array" ref="B2266">AND(分科號=E2266,D2266&gt;=分起日,D2266&lt;=分訖日,IF(分專案="全部",TRUE,J2266=分專案))</f>
        <v>0</v>
      </c>
      <c r="C2266" s="45">
        <f t="shared" si="142"/>
        <v>0</v>
      </c>
      <c r="D2266" s="44">
        <f t="shared" si="143"/>
        <v>0</v>
      </c>
      <c r="E2266" s="217">
        <f t="shared" si="145"/>
        <v>0</v>
      </c>
      <c r="F2266" s="284"/>
      <c r="G2266" s="289"/>
      <c r="H2266" s="304"/>
      <c r="I2266" s="290"/>
      <c r="J2266" s="304"/>
      <c r="K2266" s="305"/>
      <c r="L2266" s="50"/>
      <c r="M2266" s="63"/>
    </row>
    <row r="2267" spans="1:13">
      <c r="A2267" s="44">
        <f t="shared" ca="1" si="144"/>
        <v>0</v>
      </c>
      <c r="B2267" s="44" t="b" cm="1">
        <f t="array" ref="B2267">AND(分科號=E2267,D2267&gt;=分起日,D2267&lt;=分訖日,IF(分專案="全部",TRUE,J2267=分專案))</f>
        <v>0</v>
      </c>
      <c r="C2267" s="45">
        <f t="shared" si="142"/>
        <v>0</v>
      </c>
      <c r="D2267" s="44">
        <f t="shared" si="143"/>
        <v>0</v>
      </c>
      <c r="E2267" s="217">
        <f t="shared" si="145"/>
        <v>0</v>
      </c>
      <c r="F2267" s="284"/>
      <c r="G2267" s="289"/>
      <c r="H2267" s="304"/>
      <c r="I2267" s="290"/>
      <c r="J2267" s="304"/>
      <c r="K2267" s="305"/>
      <c r="L2267" s="50"/>
      <c r="M2267" s="63"/>
    </row>
    <row r="2268" spans="1:13">
      <c r="A2268" s="44">
        <f t="shared" ca="1" si="144"/>
        <v>0</v>
      </c>
      <c r="B2268" s="44" t="b" cm="1">
        <f t="array" ref="B2268">AND(分科號=E2268,D2268&gt;=分起日,D2268&lt;=分訖日,IF(分專案="全部",TRUE,J2268=分專案))</f>
        <v>0</v>
      </c>
      <c r="C2268" s="45">
        <f t="shared" si="142"/>
        <v>0</v>
      </c>
      <c r="D2268" s="44">
        <f t="shared" si="143"/>
        <v>0</v>
      </c>
      <c r="E2268" s="217">
        <f t="shared" si="145"/>
        <v>0</v>
      </c>
      <c r="F2268" s="284"/>
      <c r="G2268" s="289"/>
      <c r="H2268" s="304"/>
      <c r="I2268" s="290"/>
      <c r="J2268" s="304"/>
      <c r="K2268" s="305"/>
      <c r="L2268" s="50"/>
      <c r="M2268" s="63"/>
    </row>
    <row r="2269" spans="1:13">
      <c r="A2269" s="44">
        <f t="shared" ca="1" si="144"/>
        <v>0</v>
      </c>
      <c r="B2269" s="44" t="b" cm="1">
        <f t="array" ref="B2269">AND(分科號=E2269,D2269&gt;=分起日,D2269&lt;=分訖日,IF(分專案="全部",TRUE,J2269=分專案))</f>
        <v>0</v>
      </c>
      <c r="C2269" s="45">
        <f t="shared" si="142"/>
        <v>0</v>
      </c>
      <c r="D2269" s="44">
        <f t="shared" si="143"/>
        <v>0</v>
      </c>
      <c r="E2269" s="217">
        <f t="shared" si="145"/>
        <v>0</v>
      </c>
      <c r="F2269" s="284"/>
      <c r="G2269" s="289"/>
      <c r="H2269" s="304"/>
      <c r="I2269" s="290"/>
      <c r="J2269" s="304"/>
      <c r="K2269" s="305"/>
      <c r="L2269" s="50"/>
      <c r="M2269" s="63"/>
    </row>
    <row r="2270" spans="1:13">
      <c r="A2270" s="44">
        <f t="shared" ca="1" si="144"/>
        <v>0</v>
      </c>
      <c r="B2270" s="44" t="b" cm="1">
        <f t="array" ref="B2270">AND(分科號=E2270,D2270&gt;=分起日,D2270&lt;=分訖日,IF(分專案="全部",TRUE,J2270=分專案))</f>
        <v>0</v>
      </c>
      <c r="C2270" s="45">
        <f t="shared" si="142"/>
        <v>0</v>
      </c>
      <c r="D2270" s="44">
        <f t="shared" si="143"/>
        <v>0</v>
      </c>
      <c r="E2270" s="217">
        <f t="shared" si="145"/>
        <v>0</v>
      </c>
      <c r="F2270" s="284"/>
      <c r="G2270" s="289"/>
      <c r="H2270" s="304"/>
      <c r="I2270" s="290"/>
      <c r="J2270" s="304"/>
      <c r="K2270" s="305"/>
      <c r="L2270" s="50"/>
      <c r="M2270" s="63"/>
    </row>
    <row r="2271" spans="1:13">
      <c r="A2271" s="44">
        <f t="shared" ca="1" si="144"/>
        <v>0</v>
      </c>
      <c r="B2271" s="44" t="b" cm="1">
        <f t="array" ref="B2271">AND(分科號=E2271,D2271&gt;=分起日,D2271&lt;=分訖日,IF(分專案="全部",TRUE,J2271=分專案))</f>
        <v>0</v>
      </c>
      <c r="C2271" s="45">
        <f t="shared" si="142"/>
        <v>0</v>
      </c>
      <c r="D2271" s="44">
        <f t="shared" si="143"/>
        <v>0</v>
      </c>
      <c r="E2271" s="217">
        <f t="shared" si="145"/>
        <v>0</v>
      </c>
      <c r="F2271" s="284"/>
      <c r="G2271" s="289"/>
      <c r="H2271" s="304"/>
      <c r="I2271" s="290"/>
      <c r="J2271" s="304"/>
      <c r="K2271" s="305"/>
      <c r="L2271" s="50"/>
      <c r="M2271" s="63"/>
    </row>
    <row r="2272" spans="1:13">
      <c r="A2272" s="44">
        <f t="shared" ca="1" si="144"/>
        <v>0</v>
      </c>
      <c r="B2272" s="44" t="b" cm="1">
        <f t="array" ref="B2272">AND(分科號=E2272,D2272&gt;=分起日,D2272&lt;=分訖日,IF(分專案="全部",TRUE,J2272=分專案))</f>
        <v>0</v>
      </c>
      <c r="C2272" s="45">
        <f t="shared" si="142"/>
        <v>0</v>
      </c>
      <c r="D2272" s="44">
        <f t="shared" si="143"/>
        <v>0</v>
      </c>
      <c r="E2272" s="217">
        <f t="shared" si="145"/>
        <v>0</v>
      </c>
      <c r="F2272" s="284"/>
      <c r="G2272" s="289"/>
      <c r="H2272" s="304"/>
      <c r="I2272" s="290"/>
      <c r="J2272" s="304"/>
      <c r="K2272" s="305"/>
      <c r="L2272" s="50"/>
      <c r="M2272" s="63"/>
    </row>
    <row r="2273" spans="1:13">
      <c r="A2273" s="44">
        <f t="shared" ca="1" si="144"/>
        <v>0</v>
      </c>
      <c r="B2273" s="44" t="b" cm="1">
        <f t="array" ref="B2273">AND(分科號=E2273,D2273&gt;=分起日,D2273&lt;=分訖日,IF(分專案="全部",TRUE,J2273=分專案))</f>
        <v>0</v>
      </c>
      <c r="C2273" s="45">
        <f t="shared" si="142"/>
        <v>0</v>
      </c>
      <c r="D2273" s="44">
        <f t="shared" si="143"/>
        <v>0</v>
      </c>
      <c r="E2273" s="217">
        <f t="shared" si="145"/>
        <v>0</v>
      </c>
      <c r="F2273" s="284"/>
      <c r="G2273" s="289"/>
      <c r="H2273" s="304"/>
      <c r="I2273" s="290"/>
      <c r="J2273" s="304"/>
      <c r="K2273" s="305"/>
      <c r="L2273" s="50"/>
      <c r="M2273" s="63"/>
    </row>
    <row r="2274" spans="1:13">
      <c r="A2274" s="44">
        <f t="shared" ca="1" si="144"/>
        <v>0</v>
      </c>
      <c r="B2274" s="44" t="b" cm="1">
        <f t="array" ref="B2274">AND(分科號=E2274,D2274&gt;=分起日,D2274&lt;=分訖日,IF(分專案="全部",TRUE,J2274=分專案))</f>
        <v>0</v>
      </c>
      <c r="C2274" s="45">
        <f t="shared" si="142"/>
        <v>0</v>
      </c>
      <c r="D2274" s="44">
        <f t="shared" si="143"/>
        <v>0</v>
      </c>
      <c r="E2274" s="217">
        <f t="shared" si="145"/>
        <v>0</v>
      </c>
      <c r="F2274" s="284"/>
      <c r="G2274" s="289"/>
      <c r="H2274" s="304"/>
      <c r="I2274" s="290"/>
      <c r="J2274" s="304"/>
      <c r="K2274" s="305"/>
      <c r="L2274" s="50"/>
      <c r="M2274" s="63"/>
    </row>
    <row r="2275" spans="1:13">
      <c r="A2275" s="44">
        <f t="shared" ca="1" si="144"/>
        <v>0</v>
      </c>
      <c r="B2275" s="44" t="b" cm="1">
        <f t="array" ref="B2275">AND(分科號=E2275,D2275&gt;=分起日,D2275&lt;=分訖日,IF(分專案="全部",TRUE,J2275=分專案))</f>
        <v>0</v>
      </c>
      <c r="C2275" s="45">
        <f t="shared" si="142"/>
        <v>0</v>
      </c>
      <c r="D2275" s="44">
        <f t="shared" si="143"/>
        <v>0</v>
      </c>
      <c r="E2275" s="217">
        <f t="shared" si="145"/>
        <v>0</v>
      </c>
      <c r="F2275" s="284"/>
      <c r="G2275" s="289"/>
      <c r="H2275" s="304"/>
      <c r="I2275" s="290"/>
      <c r="J2275" s="304"/>
      <c r="K2275" s="305"/>
      <c r="L2275" s="50"/>
      <c r="M2275" s="63"/>
    </row>
    <row r="2276" spans="1:13">
      <c r="A2276" s="44">
        <f t="shared" ca="1" si="144"/>
        <v>0</v>
      </c>
      <c r="B2276" s="44" t="b" cm="1">
        <f t="array" ref="B2276">AND(分科號=E2276,D2276&gt;=分起日,D2276&lt;=分訖日,IF(分專案="全部",TRUE,J2276=分專案))</f>
        <v>0</v>
      </c>
      <c r="C2276" s="45">
        <f t="shared" si="142"/>
        <v>0</v>
      </c>
      <c r="D2276" s="44">
        <f t="shared" si="143"/>
        <v>0</v>
      </c>
      <c r="E2276" s="217">
        <f t="shared" si="145"/>
        <v>0</v>
      </c>
      <c r="F2276" s="284"/>
      <c r="G2276" s="289"/>
      <c r="H2276" s="304"/>
      <c r="I2276" s="290"/>
      <c r="J2276" s="304"/>
      <c r="K2276" s="305"/>
      <c r="L2276" s="50"/>
      <c r="M2276" s="63"/>
    </row>
    <row r="2277" spans="1:13">
      <c r="A2277" s="44">
        <f t="shared" ca="1" si="144"/>
        <v>0</v>
      </c>
      <c r="B2277" s="44" t="b" cm="1">
        <f t="array" ref="B2277">AND(分科號=E2277,D2277&gt;=分起日,D2277&lt;=分訖日,IF(分專案="全部",TRUE,J2277=分專案))</f>
        <v>0</v>
      </c>
      <c r="C2277" s="45">
        <f t="shared" si="142"/>
        <v>0</v>
      </c>
      <c r="D2277" s="44">
        <f t="shared" si="143"/>
        <v>0</v>
      </c>
      <c r="E2277" s="217">
        <f t="shared" si="145"/>
        <v>0</v>
      </c>
      <c r="F2277" s="284"/>
      <c r="G2277" s="289"/>
      <c r="H2277" s="304"/>
      <c r="I2277" s="290"/>
      <c r="J2277" s="304"/>
      <c r="K2277" s="305"/>
      <c r="L2277" s="50"/>
      <c r="M2277" s="63"/>
    </row>
    <row r="2278" spans="1:13">
      <c r="A2278" s="44">
        <f t="shared" ca="1" si="144"/>
        <v>0</v>
      </c>
      <c r="B2278" s="44" t="b" cm="1">
        <f t="array" ref="B2278">AND(分科號=E2278,D2278&gt;=分起日,D2278&lt;=分訖日,IF(分專案="全部",TRUE,J2278=分專案))</f>
        <v>0</v>
      </c>
      <c r="C2278" s="45">
        <f t="shared" si="142"/>
        <v>0</v>
      </c>
      <c r="D2278" s="44">
        <f t="shared" si="143"/>
        <v>0</v>
      </c>
      <c r="E2278" s="217">
        <f t="shared" si="145"/>
        <v>0</v>
      </c>
      <c r="F2278" s="284"/>
      <c r="G2278" s="289"/>
      <c r="H2278" s="304"/>
      <c r="I2278" s="290"/>
      <c r="J2278" s="304"/>
      <c r="K2278" s="305"/>
      <c r="L2278" s="50"/>
      <c r="M2278" s="63"/>
    </row>
    <row r="2279" spans="1:13">
      <c r="A2279" s="44">
        <f t="shared" ca="1" si="144"/>
        <v>0</v>
      </c>
      <c r="B2279" s="44" t="b" cm="1">
        <f t="array" ref="B2279">AND(分科號=E2279,D2279&gt;=分起日,D2279&lt;=分訖日,IF(分專案="全部",TRUE,J2279=分專案))</f>
        <v>0</v>
      </c>
      <c r="C2279" s="45">
        <f t="shared" si="142"/>
        <v>0</v>
      </c>
      <c r="D2279" s="44">
        <f t="shared" si="143"/>
        <v>0</v>
      </c>
      <c r="E2279" s="217">
        <f t="shared" si="145"/>
        <v>0</v>
      </c>
      <c r="F2279" s="284"/>
      <c r="G2279" s="289"/>
      <c r="H2279" s="304"/>
      <c r="I2279" s="290"/>
      <c r="J2279" s="304"/>
      <c r="K2279" s="305"/>
      <c r="L2279" s="50"/>
      <c r="M2279" s="63"/>
    </row>
    <row r="2280" spans="1:13">
      <c r="A2280" s="44">
        <f t="shared" ca="1" si="144"/>
        <v>0</v>
      </c>
      <c r="B2280" s="44" t="b" cm="1">
        <f t="array" ref="B2280">AND(分科號=E2280,D2280&gt;=分起日,D2280&lt;=分訖日,IF(分專案="全部",TRUE,J2280=分專案))</f>
        <v>0</v>
      </c>
      <c r="C2280" s="45">
        <f t="shared" si="142"/>
        <v>0</v>
      </c>
      <c r="D2280" s="44">
        <f t="shared" si="143"/>
        <v>0</v>
      </c>
      <c r="E2280" s="217">
        <f t="shared" si="145"/>
        <v>0</v>
      </c>
      <c r="F2280" s="284"/>
      <c r="G2280" s="289"/>
      <c r="H2280" s="304"/>
      <c r="I2280" s="290"/>
      <c r="J2280" s="304"/>
      <c r="K2280" s="305"/>
      <c r="L2280" s="50"/>
      <c r="M2280" s="63"/>
    </row>
    <row r="2281" spans="1:13">
      <c r="A2281" s="44">
        <f t="shared" ca="1" si="144"/>
        <v>0</v>
      </c>
      <c r="B2281" s="44" t="b" cm="1">
        <f t="array" ref="B2281">AND(分科號=E2281,D2281&gt;=分起日,D2281&lt;=分訖日,IF(分專案="全部",TRUE,J2281=分專案))</f>
        <v>0</v>
      </c>
      <c r="C2281" s="45">
        <f t="shared" si="142"/>
        <v>0</v>
      </c>
      <c r="D2281" s="44">
        <f t="shared" si="143"/>
        <v>0</v>
      </c>
      <c r="E2281" s="217">
        <f t="shared" si="145"/>
        <v>0</v>
      </c>
      <c r="F2281" s="284"/>
      <c r="G2281" s="289"/>
      <c r="H2281" s="304"/>
      <c r="I2281" s="290"/>
      <c r="J2281" s="304"/>
      <c r="K2281" s="305"/>
      <c r="L2281" s="50"/>
      <c r="M2281" s="63"/>
    </row>
    <row r="2282" spans="1:13">
      <c r="A2282" s="44">
        <f t="shared" ca="1" si="144"/>
        <v>0</v>
      </c>
      <c r="B2282" s="44" t="b" cm="1">
        <f t="array" ref="B2282">AND(分科號=E2282,D2282&gt;=分起日,D2282&lt;=分訖日,IF(分專案="全部",TRUE,J2282=分專案))</f>
        <v>0</v>
      </c>
      <c r="C2282" s="45">
        <f t="shared" si="142"/>
        <v>0</v>
      </c>
      <c r="D2282" s="44">
        <f t="shared" si="143"/>
        <v>0</v>
      </c>
      <c r="E2282" s="217">
        <f t="shared" si="145"/>
        <v>0</v>
      </c>
      <c r="F2282" s="284"/>
      <c r="G2282" s="289"/>
      <c r="H2282" s="304"/>
      <c r="I2282" s="290"/>
      <c r="J2282" s="304"/>
      <c r="K2282" s="305"/>
      <c r="L2282" s="50"/>
      <c r="M2282" s="63"/>
    </row>
    <row r="2283" spans="1:13">
      <c r="A2283" s="44">
        <f t="shared" ca="1" si="144"/>
        <v>0</v>
      </c>
      <c r="B2283" s="44" t="b" cm="1">
        <f t="array" ref="B2283">AND(分科號=E2283,D2283&gt;=分起日,D2283&lt;=分訖日,IF(分專案="全部",TRUE,J2283=分專案))</f>
        <v>0</v>
      </c>
      <c r="C2283" s="45">
        <f t="shared" si="142"/>
        <v>0</v>
      </c>
      <c r="D2283" s="44">
        <f t="shared" si="143"/>
        <v>0</v>
      </c>
      <c r="E2283" s="217">
        <f t="shared" si="145"/>
        <v>0</v>
      </c>
      <c r="F2283" s="284"/>
      <c r="G2283" s="289"/>
      <c r="H2283" s="304"/>
      <c r="I2283" s="290"/>
      <c r="J2283" s="304"/>
      <c r="K2283" s="305"/>
      <c r="L2283" s="50"/>
      <c r="M2283" s="63"/>
    </row>
    <row r="2284" spans="1:13">
      <c r="A2284" s="44">
        <f t="shared" ca="1" si="144"/>
        <v>0</v>
      </c>
      <c r="B2284" s="44" t="b" cm="1">
        <f t="array" ref="B2284">AND(分科號=E2284,D2284&gt;=分起日,D2284&lt;=分訖日,IF(分專案="全部",TRUE,J2284=分專案))</f>
        <v>0</v>
      </c>
      <c r="C2284" s="45">
        <f t="shared" si="142"/>
        <v>0</v>
      </c>
      <c r="D2284" s="44">
        <f t="shared" si="143"/>
        <v>0</v>
      </c>
      <c r="E2284" s="217">
        <f t="shared" si="145"/>
        <v>0</v>
      </c>
      <c r="F2284" s="284"/>
      <c r="G2284" s="289"/>
      <c r="H2284" s="304"/>
      <c r="I2284" s="290"/>
      <c r="J2284" s="304"/>
      <c r="K2284" s="305"/>
      <c r="L2284" s="50"/>
      <c r="M2284" s="63"/>
    </row>
    <row r="2285" spans="1:13">
      <c r="A2285" s="44">
        <f t="shared" ca="1" si="144"/>
        <v>0</v>
      </c>
      <c r="B2285" s="44" t="b" cm="1">
        <f t="array" ref="B2285">AND(分科號=E2285,D2285&gt;=分起日,D2285&lt;=分訖日,IF(分專案="全部",TRUE,J2285=分專案))</f>
        <v>0</v>
      </c>
      <c r="C2285" s="45">
        <f t="shared" si="142"/>
        <v>0</v>
      </c>
      <c r="D2285" s="44">
        <f t="shared" si="143"/>
        <v>0</v>
      </c>
      <c r="E2285" s="217">
        <f t="shared" si="145"/>
        <v>0</v>
      </c>
      <c r="F2285" s="284"/>
      <c r="G2285" s="289"/>
      <c r="H2285" s="304"/>
      <c r="I2285" s="290"/>
      <c r="J2285" s="304"/>
      <c r="K2285" s="305"/>
      <c r="L2285" s="50"/>
      <c r="M2285" s="63"/>
    </row>
    <row r="2286" spans="1:13">
      <c r="A2286" s="44">
        <f t="shared" ca="1" si="144"/>
        <v>0</v>
      </c>
      <c r="B2286" s="44" t="b" cm="1">
        <f t="array" ref="B2286">AND(分科號=E2286,D2286&gt;=分起日,D2286&lt;=分訖日,IF(分專案="全部",TRUE,J2286=分專案))</f>
        <v>0</v>
      </c>
      <c r="C2286" s="45">
        <f t="shared" si="142"/>
        <v>0</v>
      </c>
      <c r="D2286" s="44">
        <f t="shared" si="143"/>
        <v>0</v>
      </c>
      <c r="E2286" s="217">
        <f t="shared" si="145"/>
        <v>0</v>
      </c>
      <c r="F2286" s="284"/>
      <c r="G2286" s="289"/>
      <c r="H2286" s="304"/>
      <c r="I2286" s="290"/>
      <c r="J2286" s="304"/>
      <c r="K2286" s="305"/>
      <c r="L2286" s="50"/>
      <c r="M2286" s="63"/>
    </row>
    <row r="2287" spans="1:13">
      <c r="A2287" s="44">
        <f t="shared" ca="1" si="144"/>
        <v>0</v>
      </c>
      <c r="B2287" s="44" t="b" cm="1">
        <f t="array" ref="B2287">AND(分科號=E2287,D2287&gt;=分起日,D2287&lt;=分訖日,IF(分專案="全部",TRUE,J2287=分專案))</f>
        <v>0</v>
      </c>
      <c r="C2287" s="45">
        <f t="shared" si="142"/>
        <v>0</v>
      </c>
      <c r="D2287" s="44">
        <f t="shared" si="143"/>
        <v>0</v>
      </c>
      <c r="E2287" s="217">
        <f t="shared" si="145"/>
        <v>0</v>
      </c>
      <c r="F2287" s="284"/>
      <c r="G2287" s="289"/>
      <c r="H2287" s="304"/>
      <c r="I2287" s="290"/>
      <c r="J2287" s="304"/>
      <c r="K2287" s="305"/>
      <c r="L2287" s="50"/>
      <c r="M2287" s="63"/>
    </row>
    <row r="2288" spans="1:13">
      <c r="A2288" s="44">
        <f t="shared" ca="1" si="144"/>
        <v>0</v>
      </c>
      <c r="B2288" s="44" t="b" cm="1">
        <f t="array" ref="B2288">AND(分科號=E2288,D2288&gt;=分起日,D2288&lt;=分訖日,IF(分專案="全部",TRUE,J2288=分專案))</f>
        <v>0</v>
      </c>
      <c r="C2288" s="45">
        <f t="shared" si="142"/>
        <v>0</v>
      </c>
      <c r="D2288" s="44">
        <f t="shared" si="143"/>
        <v>0</v>
      </c>
      <c r="E2288" s="217">
        <f t="shared" si="145"/>
        <v>0</v>
      </c>
      <c r="F2288" s="284"/>
      <c r="G2288" s="289"/>
      <c r="H2288" s="304"/>
      <c r="I2288" s="290"/>
      <c r="J2288" s="304"/>
      <c r="K2288" s="305"/>
      <c r="L2288" s="50"/>
      <c r="M2288" s="63"/>
    </row>
    <row r="2289" spans="1:13">
      <c r="A2289" s="44">
        <f t="shared" ca="1" si="144"/>
        <v>0</v>
      </c>
      <c r="B2289" s="44" t="b" cm="1">
        <f t="array" ref="B2289">AND(分科號=E2289,D2289&gt;=分起日,D2289&lt;=分訖日,IF(分專案="全部",TRUE,J2289=分專案))</f>
        <v>0</v>
      </c>
      <c r="C2289" s="45">
        <f t="shared" si="142"/>
        <v>0</v>
      </c>
      <c r="D2289" s="44">
        <f t="shared" si="143"/>
        <v>0</v>
      </c>
      <c r="E2289" s="217">
        <f t="shared" si="145"/>
        <v>0</v>
      </c>
      <c r="F2289" s="284"/>
      <c r="G2289" s="289"/>
      <c r="H2289" s="304"/>
      <c r="I2289" s="290"/>
      <c r="J2289" s="304"/>
      <c r="K2289" s="305"/>
      <c r="L2289" s="50"/>
      <c r="M2289" s="63"/>
    </row>
    <row r="2290" spans="1:13">
      <c r="A2290" s="44">
        <f t="shared" ca="1" si="144"/>
        <v>0</v>
      </c>
      <c r="B2290" s="44" t="b" cm="1">
        <f t="array" ref="B2290">AND(分科號=E2290,D2290&gt;=分起日,D2290&lt;=分訖日,IF(分專案="全部",TRUE,J2290=分專案))</f>
        <v>0</v>
      </c>
      <c r="C2290" s="45">
        <f t="shared" si="142"/>
        <v>0</v>
      </c>
      <c r="D2290" s="44">
        <f t="shared" si="143"/>
        <v>0</v>
      </c>
      <c r="E2290" s="217">
        <f t="shared" si="145"/>
        <v>0</v>
      </c>
      <c r="F2290" s="284"/>
      <c r="G2290" s="289"/>
      <c r="H2290" s="304"/>
      <c r="I2290" s="290"/>
      <c r="J2290" s="304"/>
      <c r="K2290" s="305"/>
      <c r="L2290" s="50"/>
      <c r="M2290" s="63"/>
    </row>
    <row r="2291" spans="1:13">
      <c r="A2291" s="44">
        <f t="shared" ca="1" si="144"/>
        <v>0</v>
      </c>
      <c r="B2291" s="44" t="b" cm="1">
        <f t="array" ref="B2291">AND(分科號=E2291,D2291&gt;=分起日,D2291&lt;=分訖日,IF(分專案="全部",TRUE,J2291=分專案))</f>
        <v>0</v>
      </c>
      <c r="C2291" s="45">
        <f t="shared" si="142"/>
        <v>0</v>
      </c>
      <c r="D2291" s="44">
        <f t="shared" si="143"/>
        <v>0</v>
      </c>
      <c r="E2291" s="217">
        <f t="shared" si="145"/>
        <v>0</v>
      </c>
      <c r="F2291" s="284"/>
      <c r="G2291" s="289"/>
      <c r="H2291" s="304"/>
      <c r="I2291" s="290"/>
      <c r="J2291" s="304"/>
      <c r="K2291" s="305"/>
      <c r="L2291" s="50"/>
      <c r="M2291" s="63"/>
    </row>
    <row r="2292" spans="1:13">
      <c r="A2292" s="44">
        <f t="shared" ca="1" si="144"/>
        <v>0</v>
      </c>
      <c r="B2292" s="44" t="b" cm="1">
        <f t="array" ref="B2292">AND(分科號=E2292,D2292&gt;=分起日,D2292&lt;=分訖日,IF(分專案="全部",TRUE,J2292=分專案))</f>
        <v>0</v>
      </c>
      <c r="C2292" s="45">
        <f t="shared" si="142"/>
        <v>0</v>
      </c>
      <c r="D2292" s="44">
        <f t="shared" si="143"/>
        <v>0</v>
      </c>
      <c r="E2292" s="217">
        <f t="shared" si="145"/>
        <v>0</v>
      </c>
      <c r="F2292" s="284"/>
      <c r="G2292" s="289"/>
      <c r="H2292" s="304"/>
      <c r="I2292" s="290"/>
      <c r="J2292" s="304"/>
      <c r="K2292" s="305"/>
      <c r="L2292" s="50"/>
      <c r="M2292" s="63"/>
    </row>
    <row r="2293" spans="1:13">
      <c r="A2293" s="44">
        <f t="shared" ca="1" si="144"/>
        <v>0</v>
      </c>
      <c r="B2293" s="44" t="b" cm="1">
        <f t="array" ref="B2293">AND(分科號=E2293,D2293&gt;=分起日,D2293&lt;=分訖日,IF(分專案="全部",TRUE,J2293=分專案))</f>
        <v>0</v>
      </c>
      <c r="C2293" s="45">
        <f t="shared" si="142"/>
        <v>0</v>
      </c>
      <c r="D2293" s="44">
        <f t="shared" si="143"/>
        <v>0</v>
      </c>
      <c r="E2293" s="217">
        <f t="shared" si="145"/>
        <v>0</v>
      </c>
      <c r="F2293" s="284"/>
      <c r="G2293" s="289"/>
      <c r="H2293" s="304"/>
      <c r="I2293" s="290"/>
      <c r="J2293" s="304"/>
      <c r="K2293" s="305"/>
      <c r="L2293" s="50"/>
      <c r="M2293" s="63"/>
    </row>
    <row r="2294" spans="1:13">
      <c r="A2294" s="44">
        <f t="shared" ca="1" si="144"/>
        <v>0</v>
      </c>
      <c r="B2294" s="44" t="b" cm="1">
        <f t="array" ref="B2294">AND(分科號=E2294,D2294&gt;=分起日,D2294&lt;=分訖日,IF(分專案="全部",TRUE,J2294=分專案))</f>
        <v>0</v>
      </c>
      <c r="C2294" s="45">
        <f t="shared" si="142"/>
        <v>0</v>
      </c>
      <c r="D2294" s="44">
        <f t="shared" si="143"/>
        <v>0</v>
      </c>
      <c r="E2294" s="217">
        <f t="shared" si="145"/>
        <v>0</v>
      </c>
      <c r="F2294" s="284"/>
      <c r="G2294" s="289"/>
      <c r="H2294" s="304"/>
      <c r="I2294" s="290"/>
      <c r="J2294" s="304"/>
      <c r="K2294" s="305"/>
      <c r="L2294" s="50"/>
      <c r="M2294" s="63"/>
    </row>
    <row r="2295" spans="1:13">
      <c r="A2295" s="44">
        <f t="shared" ca="1" si="144"/>
        <v>0</v>
      </c>
      <c r="B2295" s="44" t="b" cm="1">
        <f t="array" ref="B2295">AND(分科號=E2295,D2295&gt;=分起日,D2295&lt;=分訖日,IF(分專案="全部",TRUE,J2295=分專案))</f>
        <v>0</v>
      </c>
      <c r="C2295" s="45">
        <f t="shared" si="142"/>
        <v>0</v>
      </c>
      <c r="D2295" s="44">
        <f t="shared" si="143"/>
        <v>0</v>
      </c>
      <c r="E2295" s="217">
        <f t="shared" si="145"/>
        <v>0</v>
      </c>
      <c r="F2295" s="284"/>
      <c r="G2295" s="289"/>
      <c r="H2295" s="304"/>
      <c r="I2295" s="290"/>
      <c r="J2295" s="304"/>
      <c r="K2295" s="305"/>
      <c r="L2295" s="50"/>
      <c r="M2295" s="63"/>
    </row>
    <row r="2296" spans="1:13">
      <c r="A2296" s="44">
        <f t="shared" ca="1" si="144"/>
        <v>0</v>
      </c>
      <c r="B2296" s="44" t="b" cm="1">
        <f t="array" ref="B2296">AND(分科號=E2296,D2296&gt;=分起日,D2296&lt;=分訖日,IF(分專案="全部",TRUE,J2296=分專案))</f>
        <v>0</v>
      </c>
      <c r="C2296" s="45">
        <f t="shared" si="142"/>
        <v>0</v>
      </c>
      <c r="D2296" s="44">
        <f t="shared" si="143"/>
        <v>0</v>
      </c>
      <c r="E2296" s="217">
        <f t="shared" si="145"/>
        <v>0</v>
      </c>
      <c r="F2296" s="284"/>
      <c r="G2296" s="289"/>
      <c r="H2296" s="304"/>
      <c r="I2296" s="290"/>
      <c r="J2296" s="304"/>
      <c r="K2296" s="305"/>
      <c r="L2296" s="50"/>
      <c r="M2296" s="63"/>
    </row>
    <row r="2297" spans="1:13">
      <c r="A2297" s="44">
        <f t="shared" ca="1" si="144"/>
        <v>0</v>
      </c>
      <c r="B2297" s="44" t="b" cm="1">
        <f t="array" ref="B2297">AND(分科號=E2297,D2297&gt;=分起日,D2297&lt;=分訖日,IF(分專案="全部",TRUE,J2297=分專案))</f>
        <v>0</v>
      </c>
      <c r="C2297" s="45">
        <f t="shared" si="142"/>
        <v>0</v>
      </c>
      <c r="D2297" s="44">
        <f t="shared" si="143"/>
        <v>0</v>
      </c>
      <c r="E2297" s="217">
        <f t="shared" si="145"/>
        <v>0</v>
      </c>
      <c r="F2297" s="284"/>
      <c r="G2297" s="289"/>
      <c r="H2297" s="304"/>
      <c r="I2297" s="290"/>
      <c r="J2297" s="304"/>
      <c r="K2297" s="305"/>
      <c r="L2297" s="50"/>
      <c r="M2297" s="63"/>
    </row>
    <row r="2298" spans="1:13">
      <c r="A2298" s="44">
        <f t="shared" ca="1" si="144"/>
        <v>0</v>
      </c>
      <c r="B2298" s="44" t="b" cm="1">
        <f t="array" ref="B2298">AND(分科號=E2298,D2298&gt;=分起日,D2298&lt;=分訖日,IF(分專案="全部",TRUE,J2298=分專案))</f>
        <v>0</v>
      </c>
      <c r="C2298" s="45">
        <f t="shared" si="142"/>
        <v>0</v>
      </c>
      <c r="D2298" s="44">
        <f t="shared" si="143"/>
        <v>0</v>
      </c>
      <c r="E2298" s="217">
        <f t="shared" si="145"/>
        <v>0</v>
      </c>
      <c r="F2298" s="284"/>
      <c r="G2298" s="289"/>
      <c r="H2298" s="304"/>
      <c r="I2298" s="290"/>
      <c r="J2298" s="304"/>
      <c r="K2298" s="305"/>
      <c r="L2298" s="50"/>
      <c r="M2298" s="63"/>
    </row>
    <row r="2299" spans="1:13">
      <c r="A2299" s="44">
        <f t="shared" ca="1" si="144"/>
        <v>0</v>
      </c>
      <c r="B2299" s="44" t="b" cm="1">
        <f t="array" ref="B2299">AND(分科號=E2299,D2299&gt;=分起日,D2299&lt;=分訖日,IF(分專案="全部",TRUE,J2299=分專案))</f>
        <v>0</v>
      </c>
      <c r="C2299" s="45">
        <f t="shared" si="142"/>
        <v>0</v>
      </c>
      <c r="D2299" s="44">
        <f t="shared" si="143"/>
        <v>0</v>
      </c>
      <c r="E2299" s="217">
        <f t="shared" si="145"/>
        <v>0</v>
      </c>
      <c r="F2299" s="284"/>
      <c r="G2299" s="289"/>
      <c r="H2299" s="304"/>
      <c r="I2299" s="290"/>
      <c r="J2299" s="304"/>
      <c r="K2299" s="305"/>
      <c r="L2299" s="50"/>
      <c r="M2299" s="63"/>
    </row>
    <row r="2300" spans="1:13">
      <c r="A2300" s="44">
        <f t="shared" ca="1" si="144"/>
        <v>0</v>
      </c>
      <c r="B2300" s="44" t="b" cm="1">
        <f t="array" ref="B2300">AND(分科號=E2300,D2300&gt;=分起日,D2300&lt;=分訖日,IF(分專案="全部",TRUE,J2300=分專案))</f>
        <v>0</v>
      </c>
      <c r="C2300" s="45">
        <f t="shared" si="142"/>
        <v>0</v>
      </c>
      <c r="D2300" s="44">
        <f t="shared" si="143"/>
        <v>0</v>
      </c>
      <c r="E2300" s="217">
        <f t="shared" si="145"/>
        <v>0</v>
      </c>
      <c r="F2300" s="284"/>
      <c r="G2300" s="289"/>
      <c r="H2300" s="304"/>
      <c r="I2300" s="290"/>
      <c r="J2300" s="304"/>
      <c r="K2300" s="305"/>
      <c r="L2300" s="50"/>
      <c r="M2300" s="63"/>
    </row>
    <row r="2301" spans="1:13">
      <c r="A2301" s="44">
        <f t="shared" ca="1" si="144"/>
        <v>0</v>
      </c>
      <c r="B2301" s="44" t="b" cm="1">
        <f t="array" ref="B2301">AND(分科號=E2301,D2301&gt;=分起日,D2301&lt;=分訖日,IF(分專案="全部",TRUE,J2301=分專案))</f>
        <v>0</v>
      </c>
      <c r="C2301" s="45">
        <f t="shared" si="142"/>
        <v>0</v>
      </c>
      <c r="D2301" s="44">
        <f t="shared" si="143"/>
        <v>0</v>
      </c>
      <c r="E2301" s="217">
        <f t="shared" si="145"/>
        <v>0</v>
      </c>
      <c r="F2301" s="284"/>
      <c r="G2301" s="289"/>
      <c r="H2301" s="304"/>
      <c r="I2301" s="290"/>
      <c r="J2301" s="304"/>
      <c r="K2301" s="305"/>
      <c r="L2301" s="50"/>
      <c r="M2301" s="63"/>
    </row>
    <row r="2302" spans="1:13">
      <c r="A2302" s="44">
        <f t="shared" ca="1" si="144"/>
        <v>0</v>
      </c>
      <c r="B2302" s="44" t="b" cm="1">
        <f t="array" ref="B2302">AND(分科號=E2302,D2302&gt;=分起日,D2302&lt;=分訖日,IF(分專案="全部",TRUE,J2302=分專案))</f>
        <v>0</v>
      </c>
      <c r="C2302" s="45">
        <f t="shared" si="142"/>
        <v>0</v>
      </c>
      <c r="D2302" s="44">
        <f t="shared" si="143"/>
        <v>0</v>
      </c>
      <c r="E2302" s="217">
        <f t="shared" si="145"/>
        <v>0</v>
      </c>
      <c r="F2302" s="284"/>
      <c r="G2302" s="289"/>
      <c r="H2302" s="304"/>
      <c r="I2302" s="290"/>
      <c r="J2302" s="304"/>
      <c r="K2302" s="305"/>
      <c r="L2302" s="50"/>
      <c r="M2302" s="63"/>
    </row>
    <row r="2303" spans="1:13">
      <c r="A2303" s="44">
        <f t="shared" ca="1" si="144"/>
        <v>0</v>
      </c>
      <c r="B2303" s="44" t="b" cm="1">
        <f t="array" ref="B2303">AND(分科號=E2303,D2303&gt;=分起日,D2303&lt;=分訖日,IF(分專案="全部",TRUE,J2303=分專案))</f>
        <v>0</v>
      </c>
      <c r="C2303" s="45">
        <f t="shared" si="142"/>
        <v>0</v>
      </c>
      <c r="D2303" s="44">
        <f t="shared" si="143"/>
        <v>0</v>
      </c>
      <c r="E2303" s="217">
        <f t="shared" si="145"/>
        <v>0</v>
      </c>
      <c r="F2303" s="284"/>
      <c r="G2303" s="289"/>
      <c r="H2303" s="304"/>
      <c r="I2303" s="290"/>
      <c r="J2303" s="304"/>
      <c r="K2303" s="305"/>
      <c r="L2303" s="50"/>
      <c r="M2303" s="63"/>
    </row>
    <row r="2304" spans="1:13">
      <c r="A2304" s="44">
        <f t="shared" ca="1" si="144"/>
        <v>0</v>
      </c>
      <c r="B2304" s="44" t="b" cm="1">
        <f t="array" ref="B2304">AND(分科號=E2304,D2304&gt;=分起日,D2304&lt;=分訖日,IF(分專案="全部",TRUE,J2304=分專案))</f>
        <v>0</v>
      </c>
      <c r="C2304" s="45">
        <f t="shared" si="142"/>
        <v>0</v>
      </c>
      <c r="D2304" s="44">
        <f t="shared" si="143"/>
        <v>0</v>
      </c>
      <c r="E2304" s="217">
        <f t="shared" si="145"/>
        <v>0</v>
      </c>
      <c r="F2304" s="284"/>
      <c r="G2304" s="289"/>
      <c r="H2304" s="304"/>
      <c r="I2304" s="290"/>
      <c r="J2304" s="304"/>
      <c r="K2304" s="305"/>
      <c r="L2304" s="50"/>
      <c r="M2304" s="63"/>
    </row>
    <row r="2305" spans="1:13">
      <c r="A2305" s="44">
        <f t="shared" ca="1" si="144"/>
        <v>0</v>
      </c>
      <c r="B2305" s="44" t="b" cm="1">
        <f t="array" ref="B2305">AND(分科號=E2305,D2305&gt;=分起日,D2305&lt;=分訖日,IF(分專案="全部",TRUE,J2305=分專案))</f>
        <v>0</v>
      </c>
      <c r="C2305" s="45">
        <f t="shared" si="142"/>
        <v>0</v>
      </c>
      <c r="D2305" s="44">
        <f t="shared" si="143"/>
        <v>0</v>
      </c>
      <c r="E2305" s="217">
        <f t="shared" si="145"/>
        <v>0</v>
      </c>
      <c r="F2305" s="284"/>
      <c r="G2305" s="289"/>
      <c r="H2305" s="304"/>
      <c r="I2305" s="290"/>
      <c r="J2305" s="304"/>
      <c r="K2305" s="305"/>
      <c r="L2305" s="50"/>
      <c r="M2305" s="63"/>
    </row>
    <row r="2306" spans="1:13">
      <c r="A2306" s="44">
        <f t="shared" ca="1" si="144"/>
        <v>0</v>
      </c>
      <c r="B2306" s="44" t="b" cm="1">
        <f t="array" ref="B2306">AND(分科號=E2306,D2306&gt;=分起日,D2306&lt;=分訖日,IF(分專案="全部",TRUE,J2306=分專案))</f>
        <v>0</v>
      </c>
      <c r="C2306" s="45">
        <f t="shared" si="142"/>
        <v>0</v>
      </c>
      <c r="D2306" s="44">
        <f t="shared" si="143"/>
        <v>0</v>
      </c>
      <c r="E2306" s="217">
        <f t="shared" si="145"/>
        <v>0</v>
      </c>
      <c r="F2306" s="284"/>
      <c r="G2306" s="289"/>
      <c r="H2306" s="304"/>
      <c r="I2306" s="290"/>
      <c r="J2306" s="304"/>
      <c r="K2306" s="305"/>
      <c r="L2306" s="50"/>
      <c r="M2306" s="63"/>
    </row>
    <row r="2307" spans="1:13">
      <c r="A2307" s="44">
        <f t="shared" ca="1" si="144"/>
        <v>0</v>
      </c>
      <c r="B2307" s="44" t="b" cm="1">
        <f t="array" ref="B2307">AND(分科號=E2307,D2307&gt;=分起日,D2307&lt;=分訖日,IF(分專案="全部",TRUE,J2307=分專案))</f>
        <v>0</v>
      </c>
      <c r="C2307" s="45">
        <f t="shared" si="142"/>
        <v>0</v>
      </c>
      <c r="D2307" s="44">
        <f t="shared" si="143"/>
        <v>0</v>
      </c>
      <c r="E2307" s="217">
        <f t="shared" si="145"/>
        <v>0</v>
      </c>
      <c r="F2307" s="284"/>
      <c r="G2307" s="289"/>
      <c r="H2307" s="304"/>
      <c r="I2307" s="290"/>
      <c r="J2307" s="304"/>
      <c r="K2307" s="305"/>
      <c r="L2307" s="50"/>
      <c r="M2307" s="63"/>
    </row>
    <row r="2308" spans="1:13">
      <c r="A2308" s="44">
        <f t="shared" ca="1" si="144"/>
        <v>0</v>
      </c>
      <c r="B2308" s="44" t="b" cm="1">
        <f t="array" ref="B2308">AND(分科號=E2308,D2308&gt;=分起日,D2308&lt;=分訖日,IF(分專案="全部",TRUE,J2308=分專案))</f>
        <v>0</v>
      </c>
      <c r="C2308" s="45">
        <f t="shared" si="142"/>
        <v>0</v>
      </c>
      <c r="D2308" s="44">
        <f t="shared" si="143"/>
        <v>0</v>
      </c>
      <c r="E2308" s="217">
        <f t="shared" si="145"/>
        <v>0</v>
      </c>
      <c r="F2308" s="284"/>
      <c r="G2308" s="289"/>
      <c r="H2308" s="304"/>
      <c r="I2308" s="290"/>
      <c r="J2308" s="304"/>
      <c r="K2308" s="305"/>
      <c r="L2308" s="50"/>
      <c r="M2308" s="63"/>
    </row>
    <row r="2309" spans="1:13">
      <c r="A2309" s="44">
        <f t="shared" ca="1" si="144"/>
        <v>0</v>
      </c>
      <c r="B2309" s="44" t="b" cm="1">
        <f t="array" ref="B2309">AND(分科號=E2309,D2309&gt;=分起日,D2309&lt;=分訖日,IF(分專案="全部",TRUE,J2309=分專案))</f>
        <v>0</v>
      </c>
      <c r="C2309" s="45">
        <f t="shared" si="142"/>
        <v>0</v>
      </c>
      <c r="D2309" s="44">
        <f t="shared" si="143"/>
        <v>0</v>
      </c>
      <c r="E2309" s="217">
        <f t="shared" si="145"/>
        <v>0</v>
      </c>
      <c r="F2309" s="284"/>
      <c r="G2309" s="289"/>
      <c r="H2309" s="304"/>
      <c r="I2309" s="290"/>
      <c r="J2309" s="304"/>
      <c r="K2309" s="305"/>
      <c r="L2309" s="50"/>
      <c r="M2309" s="63"/>
    </row>
    <row r="2310" spans="1:13">
      <c r="A2310" s="44">
        <f t="shared" ca="1" si="144"/>
        <v>0</v>
      </c>
      <c r="B2310" s="44" t="b" cm="1">
        <f t="array" ref="B2310">AND(分科號=E2310,D2310&gt;=分起日,D2310&lt;=分訖日,IF(分專案="全部",TRUE,J2310=分專案))</f>
        <v>0</v>
      </c>
      <c r="C2310" s="45">
        <f t="shared" si="142"/>
        <v>0</v>
      </c>
      <c r="D2310" s="44">
        <f t="shared" si="143"/>
        <v>0</v>
      </c>
      <c r="E2310" s="217">
        <f t="shared" si="145"/>
        <v>0</v>
      </c>
      <c r="F2310" s="284"/>
      <c r="G2310" s="289"/>
      <c r="H2310" s="304"/>
      <c r="I2310" s="290"/>
      <c r="J2310" s="304"/>
      <c r="K2310" s="305"/>
      <c r="L2310" s="50"/>
      <c r="M2310" s="63"/>
    </row>
    <row r="2311" spans="1:13">
      <c r="A2311" s="44">
        <f t="shared" ca="1" si="144"/>
        <v>0</v>
      </c>
      <c r="B2311" s="44" t="b" cm="1">
        <f t="array" ref="B2311">AND(分科號=E2311,D2311&gt;=分起日,D2311&lt;=分訖日,IF(分專案="全部",TRUE,J2311=分專案))</f>
        <v>0</v>
      </c>
      <c r="C2311" s="45">
        <f t="shared" ref="C2311:C2374" si="146">IF(F2311&lt;&gt;"",F2311,IF(E2311&lt;&gt;0,INDEX(C:C,ROW()-1),0))</f>
        <v>0</v>
      </c>
      <c r="D2311" s="44">
        <f t="shared" ref="D2311:D2374" si="147">IF(G2311&lt;&gt;"",G2311,IF(E2311&lt;&gt;0,INDEX(D:D,ROW()-1),0))</f>
        <v>0</v>
      </c>
      <c r="E2311" s="217">
        <f t="shared" si="145"/>
        <v>0</v>
      </c>
      <c r="F2311" s="284"/>
      <c r="G2311" s="289"/>
      <c r="H2311" s="304"/>
      <c r="I2311" s="290"/>
      <c r="J2311" s="304"/>
      <c r="K2311" s="305"/>
      <c r="L2311" s="50"/>
      <c r="M2311" s="63"/>
    </row>
    <row r="2312" spans="1:13">
      <c r="A2312" s="44">
        <f t="shared" ca="1" si="144"/>
        <v>0</v>
      </c>
      <c r="B2312" s="44" t="b" cm="1">
        <f t="array" ref="B2312">AND(分科號=E2312,D2312&gt;=分起日,D2312&lt;=分訖日,IF(分專案="全部",TRUE,J2312=分專案))</f>
        <v>0</v>
      </c>
      <c r="C2312" s="45">
        <f t="shared" si="146"/>
        <v>0</v>
      </c>
      <c r="D2312" s="44">
        <f t="shared" si="147"/>
        <v>0</v>
      </c>
      <c r="E2312" s="217">
        <f t="shared" si="145"/>
        <v>0</v>
      </c>
      <c r="F2312" s="284"/>
      <c r="G2312" s="289"/>
      <c r="H2312" s="304"/>
      <c r="I2312" s="290"/>
      <c r="J2312" s="304"/>
      <c r="K2312" s="305"/>
      <c r="L2312" s="50"/>
      <c r="M2312" s="63"/>
    </row>
    <row r="2313" spans="1:13">
      <c r="A2313" s="44">
        <f t="shared" ref="A2313:A2376" ca="1" si="148">IF(B2313,COUNTIF(OFFSET(B2313,ROW()*-1+6,,ROW()-5),TRUE),0)</f>
        <v>0</v>
      </c>
      <c r="B2313" s="44" t="b" cm="1">
        <f t="array" ref="B2313">AND(分科號=E2313,D2313&gt;=分起日,D2313&lt;=分訖日,IF(分專案="全部",TRUE,J2313=分專案))</f>
        <v>0</v>
      </c>
      <c r="C2313" s="45">
        <f t="shared" si="146"/>
        <v>0</v>
      </c>
      <c r="D2313" s="44">
        <f t="shared" si="147"/>
        <v>0</v>
      </c>
      <c r="E2313" s="217">
        <f t="shared" si="145"/>
        <v>0</v>
      </c>
      <c r="F2313" s="284"/>
      <c r="G2313" s="289"/>
      <c r="H2313" s="304"/>
      <c r="I2313" s="290"/>
      <c r="J2313" s="304"/>
      <c r="K2313" s="305"/>
      <c r="L2313" s="50"/>
      <c r="M2313" s="63"/>
    </row>
    <row r="2314" spans="1:13">
      <c r="A2314" s="44">
        <f t="shared" ca="1" si="148"/>
        <v>0</v>
      </c>
      <c r="B2314" s="44" t="b" cm="1">
        <f t="array" ref="B2314">AND(分科號=E2314,D2314&gt;=分起日,D2314&lt;=分訖日,IF(分專案="全部",TRUE,J2314=分專案))</f>
        <v>0</v>
      </c>
      <c r="C2314" s="45">
        <f t="shared" si="146"/>
        <v>0</v>
      </c>
      <c r="D2314" s="44">
        <f t="shared" si="147"/>
        <v>0</v>
      </c>
      <c r="E2314" s="217">
        <f t="shared" ref="E2314:E2377" si="149">IF(I2314&lt;&gt;"",VALUE(TRIM(LEFT(I2314,6))),0)</f>
        <v>0</v>
      </c>
      <c r="F2314" s="284"/>
      <c r="G2314" s="289"/>
      <c r="H2314" s="304"/>
      <c r="I2314" s="290"/>
      <c r="J2314" s="304"/>
      <c r="K2314" s="305"/>
      <c r="L2314" s="50"/>
      <c r="M2314" s="63"/>
    </row>
    <row r="2315" spans="1:13">
      <c r="A2315" s="44">
        <f t="shared" ca="1" si="148"/>
        <v>0</v>
      </c>
      <c r="B2315" s="44" t="b" cm="1">
        <f t="array" ref="B2315">AND(分科號=E2315,D2315&gt;=分起日,D2315&lt;=分訖日,IF(分專案="全部",TRUE,J2315=分專案))</f>
        <v>0</v>
      </c>
      <c r="C2315" s="45">
        <f t="shared" si="146"/>
        <v>0</v>
      </c>
      <c r="D2315" s="44">
        <f t="shared" si="147"/>
        <v>0</v>
      </c>
      <c r="E2315" s="217">
        <f t="shared" si="149"/>
        <v>0</v>
      </c>
      <c r="F2315" s="284"/>
      <c r="G2315" s="289"/>
      <c r="H2315" s="304"/>
      <c r="I2315" s="290"/>
      <c r="J2315" s="304"/>
      <c r="K2315" s="305"/>
      <c r="L2315" s="50"/>
      <c r="M2315" s="63"/>
    </row>
    <row r="2316" spans="1:13">
      <c r="A2316" s="44">
        <f t="shared" ca="1" si="148"/>
        <v>0</v>
      </c>
      <c r="B2316" s="44" t="b" cm="1">
        <f t="array" ref="B2316">AND(分科號=E2316,D2316&gt;=分起日,D2316&lt;=分訖日,IF(分專案="全部",TRUE,J2316=分專案))</f>
        <v>0</v>
      </c>
      <c r="C2316" s="45">
        <f t="shared" si="146"/>
        <v>0</v>
      </c>
      <c r="D2316" s="44">
        <f t="shared" si="147"/>
        <v>0</v>
      </c>
      <c r="E2316" s="217">
        <f t="shared" si="149"/>
        <v>0</v>
      </c>
      <c r="F2316" s="284"/>
      <c r="G2316" s="289"/>
      <c r="H2316" s="304"/>
      <c r="I2316" s="290"/>
      <c r="J2316" s="304"/>
      <c r="K2316" s="305"/>
      <c r="L2316" s="50"/>
      <c r="M2316" s="63"/>
    </row>
    <row r="2317" spans="1:13">
      <c r="A2317" s="44">
        <f t="shared" ca="1" si="148"/>
        <v>0</v>
      </c>
      <c r="B2317" s="44" t="b" cm="1">
        <f t="array" ref="B2317">AND(分科號=E2317,D2317&gt;=分起日,D2317&lt;=分訖日,IF(分專案="全部",TRUE,J2317=分專案))</f>
        <v>0</v>
      </c>
      <c r="C2317" s="45">
        <f t="shared" si="146"/>
        <v>0</v>
      </c>
      <c r="D2317" s="44">
        <f t="shared" si="147"/>
        <v>0</v>
      </c>
      <c r="E2317" s="217">
        <f t="shared" si="149"/>
        <v>0</v>
      </c>
      <c r="F2317" s="284"/>
      <c r="G2317" s="289"/>
      <c r="H2317" s="304"/>
      <c r="I2317" s="290"/>
      <c r="J2317" s="304"/>
      <c r="K2317" s="305"/>
      <c r="L2317" s="50"/>
      <c r="M2317" s="63"/>
    </row>
    <row r="2318" spans="1:13">
      <c r="A2318" s="44">
        <f t="shared" ca="1" si="148"/>
        <v>0</v>
      </c>
      <c r="B2318" s="44" t="b" cm="1">
        <f t="array" ref="B2318">AND(分科號=E2318,D2318&gt;=分起日,D2318&lt;=分訖日,IF(分專案="全部",TRUE,J2318=分專案))</f>
        <v>0</v>
      </c>
      <c r="C2318" s="45">
        <f t="shared" si="146"/>
        <v>0</v>
      </c>
      <c r="D2318" s="44">
        <f t="shared" si="147"/>
        <v>0</v>
      </c>
      <c r="E2318" s="217">
        <f t="shared" si="149"/>
        <v>0</v>
      </c>
      <c r="F2318" s="284"/>
      <c r="G2318" s="289"/>
      <c r="H2318" s="304"/>
      <c r="I2318" s="290"/>
      <c r="J2318" s="304"/>
      <c r="K2318" s="305"/>
      <c r="L2318" s="50"/>
      <c r="M2318" s="63"/>
    </row>
    <row r="2319" spans="1:13">
      <c r="A2319" s="44">
        <f t="shared" ca="1" si="148"/>
        <v>0</v>
      </c>
      <c r="B2319" s="44" t="b" cm="1">
        <f t="array" ref="B2319">AND(分科號=E2319,D2319&gt;=分起日,D2319&lt;=分訖日,IF(分專案="全部",TRUE,J2319=分專案))</f>
        <v>0</v>
      </c>
      <c r="C2319" s="45">
        <f t="shared" si="146"/>
        <v>0</v>
      </c>
      <c r="D2319" s="44">
        <f t="shared" si="147"/>
        <v>0</v>
      </c>
      <c r="E2319" s="217">
        <f t="shared" si="149"/>
        <v>0</v>
      </c>
      <c r="F2319" s="284"/>
      <c r="G2319" s="289"/>
      <c r="H2319" s="304"/>
      <c r="I2319" s="290"/>
      <c r="J2319" s="304"/>
      <c r="K2319" s="305"/>
      <c r="L2319" s="50"/>
      <c r="M2319" s="63"/>
    </row>
    <row r="2320" spans="1:13">
      <c r="A2320" s="44">
        <f t="shared" ca="1" si="148"/>
        <v>0</v>
      </c>
      <c r="B2320" s="44" t="b" cm="1">
        <f t="array" ref="B2320">AND(分科號=E2320,D2320&gt;=分起日,D2320&lt;=分訖日,IF(分專案="全部",TRUE,J2320=分專案))</f>
        <v>0</v>
      </c>
      <c r="C2320" s="45">
        <f t="shared" si="146"/>
        <v>0</v>
      </c>
      <c r="D2320" s="44">
        <f t="shared" si="147"/>
        <v>0</v>
      </c>
      <c r="E2320" s="217">
        <f t="shared" si="149"/>
        <v>0</v>
      </c>
      <c r="F2320" s="284"/>
      <c r="G2320" s="289"/>
      <c r="H2320" s="304"/>
      <c r="I2320" s="290"/>
      <c r="J2320" s="304"/>
      <c r="K2320" s="305"/>
      <c r="L2320" s="50"/>
      <c r="M2320" s="63"/>
    </row>
    <row r="2321" spans="1:13">
      <c r="A2321" s="44">
        <f t="shared" ca="1" si="148"/>
        <v>0</v>
      </c>
      <c r="B2321" s="44" t="b" cm="1">
        <f t="array" ref="B2321">AND(分科號=E2321,D2321&gt;=分起日,D2321&lt;=分訖日,IF(分專案="全部",TRUE,J2321=分專案))</f>
        <v>0</v>
      </c>
      <c r="C2321" s="45">
        <f t="shared" si="146"/>
        <v>0</v>
      </c>
      <c r="D2321" s="44">
        <f t="shared" si="147"/>
        <v>0</v>
      </c>
      <c r="E2321" s="217">
        <f t="shared" si="149"/>
        <v>0</v>
      </c>
      <c r="F2321" s="284"/>
      <c r="G2321" s="289"/>
      <c r="H2321" s="304"/>
      <c r="I2321" s="290"/>
      <c r="J2321" s="304"/>
      <c r="K2321" s="305"/>
      <c r="L2321" s="50"/>
      <c r="M2321" s="63"/>
    </row>
    <row r="2322" spans="1:13">
      <c r="A2322" s="44">
        <f t="shared" ca="1" si="148"/>
        <v>0</v>
      </c>
      <c r="B2322" s="44" t="b" cm="1">
        <f t="array" ref="B2322">AND(分科號=E2322,D2322&gt;=分起日,D2322&lt;=分訖日,IF(分專案="全部",TRUE,J2322=分專案))</f>
        <v>0</v>
      </c>
      <c r="C2322" s="45">
        <f t="shared" si="146"/>
        <v>0</v>
      </c>
      <c r="D2322" s="44">
        <f t="shared" si="147"/>
        <v>0</v>
      </c>
      <c r="E2322" s="217">
        <f t="shared" si="149"/>
        <v>0</v>
      </c>
      <c r="F2322" s="284"/>
      <c r="G2322" s="289"/>
      <c r="H2322" s="304"/>
      <c r="I2322" s="290"/>
      <c r="J2322" s="304"/>
      <c r="K2322" s="305"/>
      <c r="L2322" s="50"/>
      <c r="M2322" s="63"/>
    </row>
    <row r="2323" spans="1:13">
      <c r="A2323" s="44">
        <f t="shared" ca="1" si="148"/>
        <v>0</v>
      </c>
      <c r="B2323" s="44" t="b" cm="1">
        <f t="array" ref="B2323">AND(分科號=E2323,D2323&gt;=分起日,D2323&lt;=分訖日,IF(分專案="全部",TRUE,J2323=分專案))</f>
        <v>0</v>
      </c>
      <c r="C2323" s="45">
        <f t="shared" si="146"/>
        <v>0</v>
      </c>
      <c r="D2323" s="44">
        <f t="shared" si="147"/>
        <v>0</v>
      </c>
      <c r="E2323" s="217">
        <f t="shared" si="149"/>
        <v>0</v>
      </c>
      <c r="F2323" s="284"/>
      <c r="G2323" s="289"/>
      <c r="H2323" s="304"/>
      <c r="I2323" s="290"/>
      <c r="J2323" s="304"/>
      <c r="K2323" s="305"/>
      <c r="L2323" s="50"/>
      <c r="M2323" s="63"/>
    </row>
    <row r="2324" spans="1:13">
      <c r="A2324" s="44">
        <f t="shared" ca="1" si="148"/>
        <v>0</v>
      </c>
      <c r="B2324" s="44" t="b" cm="1">
        <f t="array" ref="B2324">AND(分科號=E2324,D2324&gt;=分起日,D2324&lt;=分訖日,IF(分專案="全部",TRUE,J2324=分專案))</f>
        <v>0</v>
      </c>
      <c r="C2324" s="45">
        <f t="shared" si="146"/>
        <v>0</v>
      </c>
      <c r="D2324" s="44">
        <f t="shared" si="147"/>
        <v>0</v>
      </c>
      <c r="E2324" s="217">
        <f t="shared" si="149"/>
        <v>0</v>
      </c>
      <c r="F2324" s="284"/>
      <c r="G2324" s="289"/>
      <c r="H2324" s="304"/>
      <c r="I2324" s="290"/>
      <c r="J2324" s="304"/>
      <c r="K2324" s="305"/>
      <c r="L2324" s="50"/>
      <c r="M2324" s="63"/>
    </row>
    <row r="2325" spans="1:13">
      <c r="A2325" s="44">
        <f t="shared" ca="1" si="148"/>
        <v>0</v>
      </c>
      <c r="B2325" s="44" t="b" cm="1">
        <f t="array" ref="B2325">AND(分科號=E2325,D2325&gt;=分起日,D2325&lt;=分訖日,IF(分專案="全部",TRUE,J2325=分專案))</f>
        <v>0</v>
      </c>
      <c r="C2325" s="45">
        <f t="shared" si="146"/>
        <v>0</v>
      </c>
      <c r="D2325" s="44">
        <f t="shared" si="147"/>
        <v>0</v>
      </c>
      <c r="E2325" s="217">
        <f t="shared" si="149"/>
        <v>0</v>
      </c>
      <c r="F2325" s="284"/>
      <c r="G2325" s="289"/>
      <c r="H2325" s="304"/>
      <c r="I2325" s="290"/>
      <c r="J2325" s="304"/>
      <c r="K2325" s="305"/>
      <c r="L2325" s="50"/>
      <c r="M2325" s="63"/>
    </row>
    <row r="2326" spans="1:13">
      <c r="A2326" s="44">
        <f t="shared" ca="1" si="148"/>
        <v>0</v>
      </c>
      <c r="B2326" s="44" t="b" cm="1">
        <f t="array" ref="B2326">AND(分科號=E2326,D2326&gt;=分起日,D2326&lt;=分訖日,IF(分專案="全部",TRUE,J2326=分專案))</f>
        <v>0</v>
      </c>
      <c r="C2326" s="45">
        <f t="shared" si="146"/>
        <v>0</v>
      </c>
      <c r="D2326" s="44">
        <f t="shared" si="147"/>
        <v>0</v>
      </c>
      <c r="E2326" s="217">
        <f t="shared" si="149"/>
        <v>0</v>
      </c>
      <c r="F2326" s="284"/>
      <c r="G2326" s="289"/>
      <c r="H2326" s="304"/>
      <c r="I2326" s="290"/>
      <c r="J2326" s="304"/>
      <c r="K2326" s="305"/>
      <c r="L2326" s="50"/>
      <c r="M2326" s="63"/>
    </row>
    <row r="2327" spans="1:13">
      <c r="A2327" s="44">
        <f t="shared" ca="1" si="148"/>
        <v>0</v>
      </c>
      <c r="B2327" s="44" t="b" cm="1">
        <f t="array" ref="B2327">AND(分科號=E2327,D2327&gt;=分起日,D2327&lt;=分訖日,IF(分專案="全部",TRUE,J2327=分專案))</f>
        <v>0</v>
      </c>
      <c r="C2327" s="45">
        <f t="shared" si="146"/>
        <v>0</v>
      </c>
      <c r="D2327" s="44">
        <f t="shared" si="147"/>
        <v>0</v>
      </c>
      <c r="E2327" s="217">
        <f t="shared" si="149"/>
        <v>0</v>
      </c>
      <c r="F2327" s="284"/>
      <c r="G2327" s="289"/>
      <c r="H2327" s="304"/>
      <c r="I2327" s="290"/>
      <c r="J2327" s="304"/>
      <c r="K2327" s="305"/>
      <c r="L2327" s="50"/>
      <c r="M2327" s="63"/>
    </row>
    <row r="2328" spans="1:13">
      <c r="A2328" s="44">
        <f t="shared" ca="1" si="148"/>
        <v>0</v>
      </c>
      <c r="B2328" s="44" t="b" cm="1">
        <f t="array" ref="B2328">AND(分科號=E2328,D2328&gt;=分起日,D2328&lt;=分訖日,IF(分專案="全部",TRUE,J2328=分專案))</f>
        <v>0</v>
      </c>
      <c r="C2328" s="45">
        <f t="shared" si="146"/>
        <v>0</v>
      </c>
      <c r="D2328" s="44">
        <f t="shared" si="147"/>
        <v>0</v>
      </c>
      <c r="E2328" s="217">
        <f t="shared" si="149"/>
        <v>0</v>
      </c>
      <c r="F2328" s="284"/>
      <c r="G2328" s="289"/>
      <c r="H2328" s="304"/>
      <c r="I2328" s="290"/>
      <c r="J2328" s="304"/>
      <c r="K2328" s="305"/>
      <c r="L2328" s="50"/>
      <c r="M2328" s="63"/>
    </row>
    <row r="2329" spans="1:13">
      <c r="A2329" s="44">
        <f t="shared" ca="1" si="148"/>
        <v>0</v>
      </c>
      <c r="B2329" s="44" t="b" cm="1">
        <f t="array" ref="B2329">AND(分科號=E2329,D2329&gt;=分起日,D2329&lt;=分訖日,IF(分專案="全部",TRUE,J2329=分專案))</f>
        <v>0</v>
      </c>
      <c r="C2329" s="45">
        <f t="shared" si="146"/>
        <v>0</v>
      </c>
      <c r="D2329" s="44">
        <f t="shared" si="147"/>
        <v>0</v>
      </c>
      <c r="E2329" s="217">
        <f t="shared" si="149"/>
        <v>0</v>
      </c>
      <c r="F2329" s="284"/>
      <c r="G2329" s="289"/>
      <c r="H2329" s="304"/>
      <c r="I2329" s="290"/>
      <c r="J2329" s="304"/>
      <c r="K2329" s="305"/>
      <c r="L2329" s="50"/>
      <c r="M2329" s="63"/>
    </row>
    <row r="2330" spans="1:13">
      <c r="A2330" s="44">
        <f t="shared" ca="1" si="148"/>
        <v>0</v>
      </c>
      <c r="B2330" s="44" t="b" cm="1">
        <f t="array" ref="B2330">AND(分科號=E2330,D2330&gt;=分起日,D2330&lt;=分訖日,IF(分專案="全部",TRUE,J2330=分專案))</f>
        <v>0</v>
      </c>
      <c r="C2330" s="45">
        <f t="shared" si="146"/>
        <v>0</v>
      </c>
      <c r="D2330" s="44">
        <f t="shared" si="147"/>
        <v>0</v>
      </c>
      <c r="E2330" s="217">
        <f t="shared" si="149"/>
        <v>0</v>
      </c>
      <c r="F2330" s="284"/>
      <c r="G2330" s="289"/>
      <c r="H2330" s="304"/>
      <c r="I2330" s="290"/>
      <c r="J2330" s="304"/>
      <c r="K2330" s="305"/>
      <c r="L2330" s="50"/>
      <c r="M2330" s="63"/>
    </row>
    <row r="2331" spans="1:13">
      <c r="A2331" s="44">
        <f t="shared" ca="1" si="148"/>
        <v>0</v>
      </c>
      <c r="B2331" s="44" t="b" cm="1">
        <f t="array" ref="B2331">AND(分科號=E2331,D2331&gt;=分起日,D2331&lt;=分訖日,IF(分專案="全部",TRUE,J2331=分專案))</f>
        <v>0</v>
      </c>
      <c r="C2331" s="45">
        <f t="shared" si="146"/>
        <v>0</v>
      </c>
      <c r="D2331" s="44">
        <f t="shared" si="147"/>
        <v>0</v>
      </c>
      <c r="E2331" s="217">
        <f t="shared" si="149"/>
        <v>0</v>
      </c>
      <c r="F2331" s="284"/>
      <c r="G2331" s="289"/>
      <c r="H2331" s="304"/>
      <c r="I2331" s="290"/>
      <c r="J2331" s="304"/>
      <c r="K2331" s="305"/>
      <c r="L2331" s="50"/>
      <c r="M2331" s="63"/>
    </row>
    <row r="2332" spans="1:13">
      <c r="A2332" s="44">
        <f t="shared" ca="1" si="148"/>
        <v>0</v>
      </c>
      <c r="B2332" s="44" t="b" cm="1">
        <f t="array" ref="B2332">AND(分科號=E2332,D2332&gt;=分起日,D2332&lt;=分訖日,IF(分專案="全部",TRUE,J2332=分專案))</f>
        <v>0</v>
      </c>
      <c r="C2332" s="45">
        <f t="shared" si="146"/>
        <v>0</v>
      </c>
      <c r="D2332" s="44">
        <f t="shared" si="147"/>
        <v>0</v>
      </c>
      <c r="E2332" s="217">
        <f t="shared" si="149"/>
        <v>0</v>
      </c>
      <c r="F2332" s="284"/>
      <c r="G2332" s="289"/>
      <c r="H2332" s="304"/>
      <c r="I2332" s="290"/>
      <c r="J2332" s="304"/>
      <c r="K2332" s="305"/>
      <c r="L2332" s="50"/>
      <c r="M2332" s="63"/>
    </row>
    <row r="2333" spans="1:13">
      <c r="A2333" s="44">
        <f t="shared" ca="1" si="148"/>
        <v>0</v>
      </c>
      <c r="B2333" s="44" t="b" cm="1">
        <f t="array" ref="B2333">AND(分科號=E2333,D2333&gt;=分起日,D2333&lt;=分訖日,IF(分專案="全部",TRUE,J2333=分專案))</f>
        <v>0</v>
      </c>
      <c r="C2333" s="45">
        <f t="shared" si="146"/>
        <v>0</v>
      </c>
      <c r="D2333" s="44">
        <f t="shared" si="147"/>
        <v>0</v>
      </c>
      <c r="E2333" s="217">
        <f t="shared" si="149"/>
        <v>0</v>
      </c>
      <c r="F2333" s="284"/>
      <c r="G2333" s="289"/>
      <c r="H2333" s="304"/>
      <c r="I2333" s="290"/>
      <c r="J2333" s="304"/>
      <c r="K2333" s="305"/>
      <c r="L2333" s="50"/>
      <c r="M2333" s="63"/>
    </row>
    <row r="2334" spans="1:13">
      <c r="A2334" s="44">
        <f t="shared" ca="1" si="148"/>
        <v>0</v>
      </c>
      <c r="B2334" s="44" t="b" cm="1">
        <f t="array" ref="B2334">AND(分科號=E2334,D2334&gt;=分起日,D2334&lt;=分訖日,IF(分專案="全部",TRUE,J2334=分專案))</f>
        <v>0</v>
      </c>
      <c r="C2334" s="45">
        <f t="shared" si="146"/>
        <v>0</v>
      </c>
      <c r="D2334" s="44">
        <f t="shared" si="147"/>
        <v>0</v>
      </c>
      <c r="E2334" s="217">
        <f t="shared" si="149"/>
        <v>0</v>
      </c>
      <c r="F2334" s="284"/>
      <c r="G2334" s="289"/>
      <c r="H2334" s="304"/>
      <c r="I2334" s="290"/>
      <c r="J2334" s="304"/>
      <c r="K2334" s="305"/>
      <c r="L2334" s="50"/>
      <c r="M2334" s="63"/>
    </row>
    <row r="2335" spans="1:13">
      <c r="A2335" s="44">
        <f t="shared" ca="1" si="148"/>
        <v>0</v>
      </c>
      <c r="B2335" s="44" t="b" cm="1">
        <f t="array" ref="B2335">AND(分科號=E2335,D2335&gt;=分起日,D2335&lt;=分訖日,IF(分專案="全部",TRUE,J2335=分專案))</f>
        <v>0</v>
      </c>
      <c r="C2335" s="45">
        <f t="shared" si="146"/>
        <v>0</v>
      </c>
      <c r="D2335" s="44">
        <f t="shared" si="147"/>
        <v>0</v>
      </c>
      <c r="E2335" s="217">
        <f t="shared" si="149"/>
        <v>0</v>
      </c>
      <c r="F2335" s="284"/>
      <c r="G2335" s="289"/>
      <c r="H2335" s="304"/>
      <c r="I2335" s="290"/>
      <c r="J2335" s="304"/>
      <c r="K2335" s="305"/>
      <c r="L2335" s="50"/>
      <c r="M2335" s="63"/>
    </row>
    <row r="2336" spans="1:13">
      <c r="A2336" s="44">
        <f t="shared" ca="1" si="148"/>
        <v>0</v>
      </c>
      <c r="B2336" s="44" t="b" cm="1">
        <f t="array" ref="B2336">AND(分科號=E2336,D2336&gt;=分起日,D2336&lt;=分訖日,IF(分專案="全部",TRUE,J2336=分專案))</f>
        <v>0</v>
      </c>
      <c r="C2336" s="45">
        <f t="shared" si="146"/>
        <v>0</v>
      </c>
      <c r="D2336" s="44">
        <f t="shared" si="147"/>
        <v>0</v>
      </c>
      <c r="E2336" s="217">
        <f t="shared" si="149"/>
        <v>0</v>
      </c>
      <c r="F2336" s="284"/>
      <c r="G2336" s="289"/>
      <c r="H2336" s="304"/>
      <c r="I2336" s="290"/>
      <c r="J2336" s="304"/>
      <c r="K2336" s="305"/>
      <c r="L2336" s="50"/>
      <c r="M2336" s="63"/>
    </row>
    <row r="2337" spans="1:13">
      <c r="A2337" s="44">
        <f t="shared" ca="1" si="148"/>
        <v>0</v>
      </c>
      <c r="B2337" s="44" t="b" cm="1">
        <f t="array" ref="B2337">AND(分科號=E2337,D2337&gt;=分起日,D2337&lt;=分訖日,IF(分專案="全部",TRUE,J2337=分專案))</f>
        <v>0</v>
      </c>
      <c r="C2337" s="45">
        <f t="shared" si="146"/>
        <v>0</v>
      </c>
      <c r="D2337" s="44">
        <f t="shared" si="147"/>
        <v>0</v>
      </c>
      <c r="E2337" s="217">
        <f t="shared" si="149"/>
        <v>0</v>
      </c>
      <c r="F2337" s="284"/>
      <c r="G2337" s="289"/>
      <c r="H2337" s="304"/>
      <c r="I2337" s="290"/>
      <c r="J2337" s="304"/>
      <c r="K2337" s="305"/>
      <c r="L2337" s="50"/>
      <c r="M2337" s="63"/>
    </row>
    <row r="2338" spans="1:13">
      <c r="A2338" s="44">
        <f t="shared" ca="1" si="148"/>
        <v>0</v>
      </c>
      <c r="B2338" s="44" t="b" cm="1">
        <f t="array" ref="B2338">AND(分科號=E2338,D2338&gt;=分起日,D2338&lt;=分訖日,IF(分專案="全部",TRUE,J2338=分專案))</f>
        <v>0</v>
      </c>
      <c r="C2338" s="45">
        <f t="shared" si="146"/>
        <v>0</v>
      </c>
      <c r="D2338" s="44">
        <f t="shared" si="147"/>
        <v>0</v>
      </c>
      <c r="E2338" s="217">
        <f t="shared" si="149"/>
        <v>0</v>
      </c>
      <c r="F2338" s="284"/>
      <c r="G2338" s="289"/>
      <c r="H2338" s="304"/>
      <c r="I2338" s="290"/>
      <c r="J2338" s="304"/>
      <c r="K2338" s="305"/>
      <c r="L2338" s="50"/>
      <c r="M2338" s="63"/>
    </row>
    <row r="2339" spans="1:13">
      <c r="A2339" s="44">
        <f t="shared" ca="1" si="148"/>
        <v>0</v>
      </c>
      <c r="B2339" s="44" t="b" cm="1">
        <f t="array" ref="B2339">AND(分科號=E2339,D2339&gt;=分起日,D2339&lt;=分訖日,IF(分專案="全部",TRUE,J2339=分專案))</f>
        <v>0</v>
      </c>
      <c r="C2339" s="45">
        <f t="shared" si="146"/>
        <v>0</v>
      </c>
      <c r="D2339" s="44">
        <f t="shared" si="147"/>
        <v>0</v>
      </c>
      <c r="E2339" s="217">
        <f t="shared" si="149"/>
        <v>0</v>
      </c>
      <c r="F2339" s="284"/>
      <c r="G2339" s="289"/>
      <c r="H2339" s="304"/>
      <c r="I2339" s="290"/>
      <c r="J2339" s="304"/>
      <c r="K2339" s="305"/>
      <c r="L2339" s="50"/>
      <c r="M2339" s="63"/>
    </row>
    <row r="2340" spans="1:13">
      <c r="A2340" s="44">
        <f t="shared" ca="1" si="148"/>
        <v>0</v>
      </c>
      <c r="B2340" s="44" t="b" cm="1">
        <f t="array" ref="B2340">AND(分科號=E2340,D2340&gt;=分起日,D2340&lt;=分訖日,IF(分專案="全部",TRUE,J2340=分專案))</f>
        <v>0</v>
      </c>
      <c r="C2340" s="45">
        <f t="shared" si="146"/>
        <v>0</v>
      </c>
      <c r="D2340" s="44">
        <f t="shared" si="147"/>
        <v>0</v>
      </c>
      <c r="E2340" s="217">
        <f t="shared" si="149"/>
        <v>0</v>
      </c>
      <c r="F2340" s="284"/>
      <c r="G2340" s="289"/>
      <c r="H2340" s="304"/>
      <c r="I2340" s="290"/>
      <c r="J2340" s="304"/>
      <c r="K2340" s="305"/>
      <c r="L2340" s="50"/>
      <c r="M2340" s="63"/>
    </row>
    <row r="2341" spans="1:13">
      <c r="A2341" s="44">
        <f t="shared" ca="1" si="148"/>
        <v>0</v>
      </c>
      <c r="B2341" s="44" t="b" cm="1">
        <f t="array" ref="B2341">AND(分科號=E2341,D2341&gt;=分起日,D2341&lt;=分訖日,IF(分專案="全部",TRUE,J2341=分專案))</f>
        <v>0</v>
      </c>
      <c r="C2341" s="45">
        <f t="shared" si="146"/>
        <v>0</v>
      </c>
      <c r="D2341" s="44">
        <f t="shared" si="147"/>
        <v>0</v>
      </c>
      <c r="E2341" s="217">
        <f t="shared" si="149"/>
        <v>0</v>
      </c>
      <c r="F2341" s="284"/>
      <c r="G2341" s="289"/>
      <c r="H2341" s="304"/>
      <c r="I2341" s="290"/>
      <c r="J2341" s="304"/>
      <c r="K2341" s="305"/>
      <c r="L2341" s="50"/>
      <c r="M2341" s="63"/>
    </row>
    <row r="2342" spans="1:13">
      <c r="A2342" s="44">
        <f t="shared" ca="1" si="148"/>
        <v>0</v>
      </c>
      <c r="B2342" s="44" t="b" cm="1">
        <f t="array" ref="B2342">AND(分科號=E2342,D2342&gt;=分起日,D2342&lt;=分訖日,IF(分專案="全部",TRUE,J2342=分專案))</f>
        <v>0</v>
      </c>
      <c r="C2342" s="45">
        <f t="shared" si="146"/>
        <v>0</v>
      </c>
      <c r="D2342" s="44">
        <f t="shared" si="147"/>
        <v>0</v>
      </c>
      <c r="E2342" s="217">
        <f t="shared" si="149"/>
        <v>0</v>
      </c>
      <c r="F2342" s="284"/>
      <c r="G2342" s="289"/>
      <c r="H2342" s="304"/>
      <c r="I2342" s="290"/>
      <c r="J2342" s="304"/>
      <c r="K2342" s="305"/>
      <c r="L2342" s="50"/>
      <c r="M2342" s="63"/>
    </row>
    <row r="2343" spans="1:13">
      <c r="A2343" s="44">
        <f t="shared" ca="1" si="148"/>
        <v>0</v>
      </c>
      <c r="B2343" s="44" t="b" cm="1">
        <f t="array" ref="B2343">AND(分科號=E2343,D2343&gt;=分起日,D2343&lt;=分訖日,IF(分專案="全部",TRUE,J2343=分專案))</f>
        <v>0</v>
      </c>
      <c r="C2343" s="45">
        <f t="shared" si="146"/>
        <v>0</v>
      </c>
      <c r="D2343" s="44">
        <f t="shared" si="147"/>
        <v>0</v>
      </c>
      <c r="E2343" s="217">
        <f t="shared" si="149"/>
        <v>0</v>
      </c>
      <c r="F2343" s="284"/>
      <c r="G2343" s="289"/>
      <c r="H2343" s="304"/>
      <c r="I2343" s="290"/>
      <c r="J2343" s="304"/>
      <c r="K2343" s="305"/>
      <c r="L2343" s="50"/>
      <c r="M2343" s="63"/>
    </row>
    <row r="2344" spans="1:13">
      <c r="A2344" s="44">
        <f t="shared" ca="1" si="148"/>
        <v>0</v>
      </c>
      <c r="B2344" s="44" t="b" cm="1">
        <f t="array" ref="B2344">AND(分科號=E2344,D2344&gt;=分起日,D2344&lt;=分訖日,IF(分專案="全部",TRUE,J2344=分專案))</f>
        <v>0</v>
      </c>
      <c r="C2344" s="45">
        <f t="shared" si="146"/>
        <v>0</v>
      </c>
      <c r="D2344" s="44">
        <f t="shared" si="147"/>
        <v>0</v>
      </c>
      <c r="E2344" s="217">
        <f t="shared" si="149"/>
        <v>0</v>
      </c>
      <c r="F2344" s="284"/>
      <c r="G2344" s="289"/>
      <c r="H2344" s="304"/>
      <c r="I2344" s="290"/>
      <c r="J2344" s="304"/>
      <c r="K2344" s="305"/>
      <c r="L2344" s="50"/>
      <c r="M2344" s="63"/>
    </row>
    <row r="2345" spans="1:13">
      <c r="A2345" s="44">
        <f t="shared" ca="1" si="148"/>
        <v>0</v>
      </c>
      <c r="B2345" s="44" t="b" cm="1">
        <f t="array" ref="B2345">AND(分科號=E2345,D2345&gt;=分起日,D2345&lt;=分訖日,IF(分專案="全部",TRUE,J2345=分專案))</f>
        <v>0</v>
      </c>
      <c r="C2345" s="45">
        <f t="shared" si="146"/>
        <v>0</v>
      </c>
      <c r="D2345" s="44">
        <f t="shared" si="147"/>
        <v>0</v>
      </c>
      <c r="E2345" s="217">
        <f t="shared" si="149"/>
        <v>0</v>
      </c>
      <c r="F2345" s="284"/>
      <c r="G2345" s="289"/>
      <c r="H2345" s="304"/>
      <c r="I2345" s="290"/>
      <c r="J2345" s="304"/>
      <c r="K2345" s="305"/>
      <c r="L2345" s="50"/>
      <c r="M2345" s="63"/>
    </row>
    <row r="2346" spans="1:13">
      <c r="A2346" s="44">
        <f t="shared" ca="1" si="148"/>
        <v>0</v>
      </c>
      <c r="B2346" s="44" t="b" cm="1">
        <f t="array" ref="B2346">AND(分科號=E2346,D2346&gt;=分起日,D2346&lt;=分訖日,IF(分專案="全部",TRUE,J2346=分專案))</f>
        <v>0</v>
      </c>
      <c r="C2346" s="45">
        <f t="shared" si="146"/>
        <v>0</v>
      </c>
      <c r="D2346" s="44">
        <f t="shared" si="147"/>
        <v>0</v>
      </c>
      <c r="E2346" s="217">
        <f t="shared" si="149"/>
        <v>0</v>
      </c>
      <c r="F2346" s="284"/>
      <c r="G2346" s="289"/>
      <c r="H2346" s="304"/>
      <c r="I2346" s="290"/>
      <c r="J2346" s="304"/>
      <c r="K2346" s="305"/>
      <c r="L2346" s="50"/>
      <c r="M2346" s="63"/>
    </row>
    <row r="2347" spans="1:13">
      <c r="A2347" s="44">
        <f t="shared" ca="1" si="148"/>
        <v>0</v>
      </c>
      <c r="B2347" s="44" t="b" cm="1">
        <f t="array" ref="B2347">AND(分科號=E2347,D2347&gt;=分起日,D2347&lt;=分訖日,IF(分專案="全部",TRUE,J2347=分專案))</f>
        <v>0</v>
      </c>
      <c r="C2347" s="45">
        <f t="shared" si="146"/>
        <v>0</v>
      </c>
      <c r="D2347" s="44">
        <f t="shared" si="147"/>
        <v>0</v>
      </c>
      <c r="E2347" s="217">
        <f t="shared" si="149"/>
        <v>0</v>
      </c>
      <c r="F2347" s="284"/>
      <c r="G2347" s="289"/>
      <c r="H2347" s="304"/>
      <c r="I2347" s="290"/>
      <c r="J2347" s="304"/>
      <c r="K2347" s="305"/>
      <c r="L2347" s="50"/>
      <c r="M2347" s="63"/>
    </row>
    <row r="2348" spans="1:13">
      <c r="A2348" s="44">
        <f t="shared" ca="1" si="148"/>
        <v>0</v>
      </c>
      <c r="B2348" s="44" t="b" cm="1">
        <f t="array" ref="B2348">AND(分科號=E2348,D2348&gt;=分起日,D2348&lt;=分訖日,IF(分專案="全部",TRUE,J2348=分專案))</f>
        <v>0</v>
      </c>
      <c r="C2348" s="45">
        <f t="shared" si="146"/>
        <v>0</v>
      </c>
      <c r="D2348" s="44">
        <f t="shared" si="147"/>
        <v>0</v>
      </c>
      <c r="E2348" s="217">
        <f t="shared" si="149"/>
        <v>0</v>
      </c>
      <c r="F2348" s="284"/>
      <c r="G2348" s="289"/>
      <c r="H2348" s="304"/>
      <c r="I2348" s="290"/>
      <c r="J2348" s="304"/>
      <c r="K2348" s="305"/>
      <c r="L2348" s="50"/>
      <c r="M2348" s="63"/>
    </row>
    <row r="2349" spans="1:13">
      <c r="A2349" s="44">
        <f t="shared" ca="1" si="148"/>
        <v>0</v>
      </c>
      <c r="B2349" s="44" t="b" cm="1">
        <f t="array" ref="B2349">AND(分科號=E2349,D2349&gt;=分起日,D2349&lt;=分訖日,IF(分專案="全部",TRUE,J2349=分專案))</f>
        <v>0</v>
      </c>
      <c r="C2349" s="45">
        <f t="shared" si="146"/>
        <v>0</v>
      </c>
      <c r="D2349" s="44">
        <f t="shared" si="147"/>
        <v>0</v>
      </c>
      <c r="E2349" s="217">
        <f t="shared" si="149"/>
        <v>0</v>
      </c>
      <c r="F2349" s="284"/>
      <c r="G2349" s="289"/>
      <c r="H2349" s="304"/>
      <c r="I2349" s="290"/>
      <c r="J2349" s="304"/>
      <c r="K2349" s="305"/>
      <c r="L2349" s="50"/>
      <c r="M2349" s="63"/>
    </row>
    <row r="2350" spans="1:13">
      <c r="A2350" s="44">
        <f t="shared" ca="1" si="148"/>
        <v>0</v>
      </c>
      <c r="B2350" s="44" t="b" cm="1">
        <f t="array" ref="B2350">AND(分科號=E2350,D2350&gt;=分起日,D2350&lt;=分訖日,IF(分專案="全部",TRUE,J2350=分專案))</f>
        <v>0</v>
      </c>
      <c r="C2350" s="45">
        <f t="shared" si="146"/>
        <v>0</v>
      </c>
      <c r="D2350" s="44">
        <f t="shared" si="147"/>
        <v>0</v>
      </c>
      <c r="E2350" s="217">
        <f t="shared" si="149"/>
        <v>0</v>
      </c>
      <c r="F2350" s="284"/>
      <c r="G2350" s="289"/>
      <c r="H2350" s="304"/>
      <c r="I2350" s="290"/>
      <c r="J2350" s="304"/>
      <c r="K2350" s="305"/>
      <c r="L2350" s="50"/>
      <c r="M2350" s="63"/>
    </row>
    <row r="2351" spans="1:13">
      <c r="A2351" s="44">
        <f t="shared" ca="1" si="148"/>
        <v>0</v>
      </c>
      <c r="B2351" s="44" t="b" cm="1">
        <f t="array" ref="B2351">AND(分科號=E2351,D2351&gt;=分起日,D2351&lt;=分訖日,IF(分專案="全部",TRUE,J2351=分專案))</f>
        <v>0</v>
      </c>
      <c r="C2351" s="45">
        <f t="shared" si="146"/>
        <v>0</v>
      </c>
      <c r="D2351" s="44">
        <f t="shared" si="147"/>
        <v>0</v>
      </c>
      <c r="E2351" s="217">
        <f t="shared" si="149"/>
        <v>0</v>
      </c>
      <c r="F2351" s="284"/>
      <c r="G2351" s="289"/>
      <c r="H2351" s="304"/>
      <c r="I2351" s="290"/>
      <c r="J2351" s="304"/>
      <c r="K2351" s="305"/>
      <c r="L2351" s="50"/>
      <c r="M2351" s="63"/>
    </row>
    <row r="2352" spans="1:13">
      <c r="A2352" s="44">
        <f t="shared" ca="1" si="148"/>
        <v>0</v>
      </c>
      <c r="B2352" s="44" t="b" cm="1">
        <f t="array" ref="B2352">AND(分科號=E2352,D2352&gt;=分起日,D2352&lt;=分訖日,IF(分專案="全部",TRUE,J2352=分專案))</f>
        <v>0</v>
      </c>
      <c r="C2352" s="45">
        <f t="shared" si="146"/>
        <v>0</v>
      </c>
      <c r="D2352" s="44">
        <f t="shared" si="147"/>
        <v>0</v>
      </c>
      <c r="E2352" s="217">
        <f t="shared" si="149"/>
        <v>0</v>
      </c>
      <c r="F2352" s="284"/>
      <c r="G2352" s="289"/>
      <c r="H2352" s="304"/>
      <c r="I2352" s="290"/>
      <c r="J2352" s="304"/>
      <c r="K2352" s="305"/>
      <c r="L2352" s="50"/>
      <c r="M2352" s="63"/>
    </row>
    <row r="2353" spans="1:13">
      <c r="A2353" s="44">
        <f t="shared" ca="1" si="148"/>
        <v>0</v>
      </c>
      <c r="B2353" s="44" t="b" cm="1">
        <f t="array" ref="B2353">AND(分科號=E2353,D2353&gt;=分起日,D2353&lt;=分訖日,IF(分專案="全部",TRUE,J2353=分專案))</f>
        <v>0</v>
      </c>
      <c r="C2353" s="45">
        <f t="shared" si="146"/>
        <v>0</v>
      </c>
      <c r="D2353" s="44">
        <f t="shared" si="147"/>
        <v>0</v>
      </c>
      <c r="E2353" s="217">
        <f t="shared" si="149"/>
        <v>0</v>
      </c>
      <c r="F2353" s="284"/>
      <c r="G2353" s="289"/>
      <c r="H2353" s="304"/>
      <c r="I2353" s="290"/>
      <c r="J2353" s="304"/>
      <c r="K2353" s="305"/>
      <c r="L2353" s="50"/>
      <c r="M2353" s="63"/>
    </row>
    <row r="2354" spans="1:13">
      <c r="A2354" s="44">
        <f t="shared" ca="1" si="148"/>
        <v>0</v>
      </c>
      <c r="B2354" s="44" t="b" cm="1">
        <f t="array" ref="B2354">AND(分科號=E2354,D2354&gt;=分起日,D2354&lt;=分訖日,IF(分專案="全部",TRUE,J2354=分專案))</f>
        <v>0</v>
      </c>
      <c r="C2354" s="45">
        <f t="shared" si="146"/>
        <v>0</v>
      </c>
      <c r="D2354" s="44">
        <f t="shared" si="147"/>
        <v>0</v>
      </c>
      <c r="E2354" s="217">
        <f t="shared" si="149"/>
        <v>0</v>
      </c>
      <c r="F2354" s="284"/>
      <c r="G2354" s="289"/>
      <c r="H2354" s="304"/>
      <c r="I2354" s="290"/>
      <c r="J2354" s="304"/>
      <c r="K2354" s="305"/>
      <c r="L2354" s="50"/>
      <c r="M2354" s="63"/>
    </row>
    <row r="2355" spans="1:13">
      <c r="A2355" s="44">
        <f t="shared" ca="1" si="148"/>
        <v>0</v>
      </c>
      <c r="B2355" s="44" t="b" cm="1">
        <f t="array" ref="B2355">AND(分科號=E2355,D2355&gt;=分起日,D2355&lt;=分訖日,IF(分專案="全部",TRUE,J2355=分專案))</f>
        <v>0</v>
      </c>
      <c r="C2355" s="45">
        <f t="shared" si="146"/>
        <v>0</v>
      </c>
      <c r="D2355" s="44">
        <f t="shared" si="147"/>
        <v>0</v>
      </c>
      <c r="E2355" s="217">
        <f t="shared" si="149"/>
        <v>0</v>
      </c>
      <c r="F2355" s="284"/>
      <c r="G2355" s="289"/>
      <c r="H2355" s="304"/>
      <c r="I2355" s="290"/>
      <c r="J2355" s="304"/>
      <c r="K2355" s="305"/>
      <c r="L2355" s="50"/>
      <c r="M2355" s="63"/>
    </row>
    <row r="2356" spans="1:13">
      <c r="A2356" s="44">
        <f t="shared" ca="1" si="148"/>
        <v>0</v>
      </c>
      <c r="B2356" s="44" t="b" cm="1">
        <f t="array" ref="B2356">AND(分科號=E2356,D2356&gt;=分起日,D2356&lt;=分訖日,IF(分專案="全部",TRUE,J2356=分專案))</f>
        <v>0</v>
      </c>
      <c r="C2356" s="45">
        <f t="shared" si="146"/>
        <v>0</v>
      </c>
      <c r="D2356" s="44">
        <f t="shared" si="147"/>
        <v>0</v>
      </c>
      <c r="E2356" s="217">
        <f t="shared" si="149"/>
        <v>0</v>
      </c>
      <c r="F2356" s="284"/>
      <c r="G2356" s="289"/>
      <c r="H2356" s="304"/>
      <c r="I2356" s="290"/>
      <c r="J2356" s="304"/>
      <c r="K2356" s="305"/>
      <c r="L2356" s="50"/>
      <c r="M2356" s="63"/>
    </row>
    <row r="2357" spans="1:13">
      <c r="A2357" s="44">
        <f t="shared" ca="1" si="148"/>
        <v>0</v>
      </c>
      <c r="B2357" s="44" t="b" cm="1">
        <f t="array" ref="B2357">AND(分科號=E2357,D2357&gt;=分起日,D2357&lt;=分訖日,IF(分專案="全部",TRUE,J2357=分專案))</f>
        <v>0</v>
      </c>
      <c r="C2357" s="45">
        <f t="shared" si="146"/>
        <v>0</v>
      </c>
      <c r="D2357" s="44">
        <f t="shared" si="147"/>
        <v>0</v>
      </c>
      <c r="E2357" s="217">
        <f t="shared" si="149"/>
        <v>0</v>
      </c>
      <c r="F2357" s="284"/>
      <c r="G2357" s="289"/>
      <c r="H2357" s="304"/>
      <c r="I2357" s="290"/>
      <c r="J2357" s="304"/>
      <c r="K2357" s="305"/>
      <c r="L2357" s="50"/>
      <c r="M2357" s="63"/>
    </row>
    <row r="2358" spans="1:13">
      <c r="A2358" s="44">
        <f t="shared" ca="1" si="148"/>
        <v>0</v>
      </c>
      <c r="B2358" s="44" t="b" cm="1">
        <f t="array" ref="B2358">AND(分科號=E2358,D2358&gt;=分起日,D2358&lt;=分訖日,IF(分專案="全部",TRUE,J2358=分專案))</f>
        <v>0</v>
      </c>
      <c r="C2358" s="45">
        <f t="shared" si="146"/>
        <v>0</v>
      </c>
      <c r="D2358" s="44">
        <f t="shared" si="147"/>
        <v>0</v>
      </c>
      <c r="E2358" s="217">
        <f t="shared" si="149"/>
        <v>0</v>
      </c>
      <c r="F2358" s="284"/>
      <c r="G2358" s="289"/>
      <c r="H2358" s="304"/>
      <c r="I2358" s="290"/>
      <c r="J2358" s="304"/>
      <c r="K2358" s="305"/>
      <c r="L2358" s="50"/>
      <c r="M2358" s="63"/>
    </row>
    <row r="2359" spans="1:13">
      <c r="A2359" s="44">
        <f t="shared" ca="1" si="148"/>
        <v>0</v>
      </c>
      <c r="B2359" s="44" t="b" cm="1">
        <f t="array" ref="B2359">AND(分科號=E2359,D2359&gt;=分起日,D2359&lt;=分訖日,IF(分專案="全部",TRUE,J2359=分專案))</f>
        <v>0</v>
      </c>
      <c r="C2359" s="45">
        <f t="shared" si="146"/>
        <v>0</v>
      </c>
      <c r="D2359" s="44">
        <f t="shared" si="147"/>
        <v>0</v>
      </c>
      <c r="E2359" s="217">
        <f t="shared" si="149"/>
        <v>0</v>
      </c>
      <c r="F2359" s="284"/>
      <c r="G2359" s="289"/>
      <c r="H2359" s="304"/>
      <c r="I2359" s="290"/>
      <c r="J2359" s="304"/>
      <c r="K2359" s="305"/>
      <c r="L2359" s="50"/>
      <c r="M2359" s="63"/>
    </row>
    <row r="2360" spans="1:13">
      <c r="A2360" s="44">
        <f t="shared" ca="1" si="148"/>
        <v>0</v>
      </c>
      <c r="B2360" s="44" t="b" cm="1">
        <f t="array" ref="B2360">AND(分科號=E2360,D2360&gt;=分起日,D2360&lt;=分訖日,IF(分專案="全部",TRUE,J2360=分專案))</f>
        <v>0</v>
      </c>
      <c r="C2360" s="45">
        <f t="shared" si="146"/>
        <v>0</v>
      </c>
      <c r="D2360" s="44">
        <f t="shared" si="147"/>
        <v>0</v>
      </c>
      <c r="E2360" s="217">
        <f t="shared" si="149"/>
        <v>0</v>
      </c>
      <c r="F2360" s="284"/>
      <c r="G2360" s="289"/>
      <c r="H2360" s="304"/>
      <c r="I2360" s="290"/>
      <c r="J2360" s="304"/>
      <c r="K2360" s="305"/>
      <c r="L2360" s="50"/>
      <c r="M2360" s="63"/>
    </row>
    <row r="2361" spans="1:13">
      <c r="A2361" s="44">
        <f t="shared" ca="1" si="148"/>
        <v>0</v>
      </c>
      <c r="B2361" s="44" t="b" cm="1">
        <f t="array" ref="B2361">AND(分科號=E2361,D2361&gt;=分起日,D2361&lt;=分訖日,IF(分專案="全部",TRUE,J2361=分專案))</f>
        <v>0</v>
      </c>
      <c r="C2361" s="45">
        <f t="shared" si="146"/>
        <v>0</v>
      </c>
      <c r="D2361" s="44">
        <f t="shared" si="147"/>
        <v>0</v>
      </c>
      <c r="E2361" s="217">
        <f t="shared" si="149"/>
        <v>0</v>
      </c>
      <c r="F2361" s="284"/>
      <c r="G2361" s="289"/>
      <c r="H2361" s="304"/>
      <c r="I2361" s="290"/>
      <c r="J2361" s="304"/>
      <c r="K2361" s="305"/>
      <c r="L2361" s="50"/>
      <c r="M2361" s="63"/>
    </row>
    <row r="2362" spans="1:13">
      <c r="A2362" s="44">
        <f t="shared" ca="1" si="148"/>
        <v>0</v>
      </c>
      <c r="B2362" s="44" t="b" cm="1">
        <f t="array" ref="B2362">AND(分科號=E2362,D2362&gt;=分起日,D2362&lt;=分訖日,IF(分專案="全部",TRUE,J2362=分專案))</f>
        <v>0</v>
      </c>
      <c r="C2362" s="45">
        <f t="shared" si="146"/>
        <v>0</v>
      </c>
      <c r="D2362" s="44">
        <f t="shared" si="147"/>
        <v>0</v>
      </c>
      <c r="E2362" s="217">
        <f t="shared" si="149"/>
        <v>0</v>
      </c>
      <c r="F2362" s="284"/>
      <c r="G2362" s="289"/>
      <c r="H2362" s="304"/>
      <c r="I2362" s="290"/>
      <c r="J2362" s="304"/>
      <c r="K2362" s="305"/>
      <c r="L2362" s="50"/>
      <c r="M2362" s="63"/>
    </row>
    <row r="2363" spans="1:13">
      <c r="A2363" s="44">
        <f t="shared" ca="1" si="148"/>
        <v>0</v>
      </c>
      <c r="B2363" s="44" t="b" cm="1">
        <f t="array" ref="B2363">AND(分科號=E2363,D2363&gt;=分起日,D2363&lt;=分訖日,IF(分專案="全部",TRUE,J2363=分專案))</f>
        <v>0</v>
      </c>
      <c r="C2363" s="45">
        <f t="shared" si="146"/>
        <v>0</v>
      </c>
      <c r="D2363" s="44">
        <f t="shared" si="147"/>
        <v>0</v>
      </c>
      <c r="E2363" s="217">
        <f t="shared" si="149"/>
        <v>0</v>
      </c>
      <c r="F2363" s="284"/>
      <c r="G2363" s="289"/>
      <c r="H2363" s="304"/>
      <c r="I2363" s="290"/>
      <c r="J2363" s="304"/>
      <c r="K2363" s="305"/>
      <c r="L2363" s="50"/>
      <c r="M2363" s="63"/>
    </row>
    <row r="2364" spans="1:13">
      <c r="A2364" s="44">
        <f t="shared" ca="1" si="148"/>
        <v>0</v>
      </c>
      <c r="B2364" s="44" t="b" cm="1">
        <f t="array" ref="B2364">AND(分科號=E2364,D2364&gt;=分起日,D2364&lt;=分訖日,IF(分專案="全部",TRUE,J2364=分專案))</f>
        <v>0</v>
      </c>
      <c r="C2364" s="45">
        <f t="shared" si="146"/>
        <v>0</v>
      </c>
      <c r="D2364" s="44">
        <f t="shared" si="147"/>
        <v>0</v>
      </c>
      <c r="E2364" s="217">
        <f t="shared" si="149"/>
        <v>0</v>
      </c>
      <c r="F2364" s="284"/>
      <c r="G2364" s="289"/>
      <c r="H2364" s="304"/>
      <c r="I2364" s="290"/>
      <c r="J2364" s="304"/>
      <c r="K2364" s="305"/>
      <c r="L2364" s="50"/>
      <c r="M2364" s="63"/>
    </row>
    <row r="2365" spans="1:13">
      <c r="A2365" s="44">
        <f t="shared" ca="1" si="148"/>
        <v>0</v>
      </c>
      <c r="B2365" s="44" t="b" cm="1">
        <f t="array" ref="B2365">AND(分科號=E2365,D2365&gt;=分起日,D2365&lt;=分訖日,IF(分專案="全部",TRUE,J2365=分專案))</f>
        <v>0</v>
      </c>
      <c r="C2365" s="45">
        <f t="shared" si="146"/>
        <v>0</v>
      </c>
      <c r="D2365" s="44">
        <f t="shared" si="147"/>
        <v>0</v>
      </c>
      <c r="E2365" s="217">
        <f t="shared" si="149"/>
        <v>0</v>
      </c>
      <c r="F2365" s="284"/>
      <c r="G2365" s="289"/>
      <c r="H2365" s="304"/>
      <c r="I2365" s="290"/>
      <c r="J2365" s="304"/>
      <c r="K2365" s="305"/>
      <c r="L2365" s="50"/>
      <c r="M2365" s="63"/>
    </row>
    <row r="2366" spans="1:13">
      <c r="A2366" s="44">
        <f t="shared" ca="1" si="148"/>
        <v>0</v>
      </c>
      <c r="B2366" s="44" t="b" cm="1">
        <f t="array" ref="B2366">AND(分科號=E2366,D2366&gt;=分起日,D2366&lt;=分訖日,IF(分專案="全部",TRUE,J2366=分專案))</f>
        <v>0</v>
      </c>
      <c r="C2366" s="45">
        <f t="shared" si="146"/>
        <v>0</v>
      </c>
      <c r="D2366" s="44">
        <f t="shared" si="147"/>
        <v>0</v>
      </c>
      <c r="E2366" s="217">
        <f t="shared" si="149"/>
        <v>0</v>
      </c>
      <c r="F2366" s="284"/>
      <c r="G2366" s="289"/>
      <c r="H2366" s="304"/>
      <c r="I2366" s="290"/>
      <c r="J2366" s="304"/>
      <c r="K2366" s="305"/>
      <c r="L2366" s="50"/>
      <c r="M2366" s="63"/>
    </row>
    <row r="2367" spans="1:13">
      <c r="A2367" s="44">
        <f t="shared" ca="1" si="148"/>
        <v>0</v>
      </c>
      <c r="B2367" s="44" t="b" cm="1">
        <f t="array" ref="B2367">AND(分科號=E2367,D2367&gt;=分起日,D2367&lt;=分訖日,IF(分專案="全部",TRUE,J2367=分專案))</f>
        <v>0</v>
      </c>
      <c r="C2367" s="45">
        <f t="shared" si="146"/>
        <v>0</v>
      </c>
      <c r="D2367" s="44">
        <f t="shared" si="147"/>
        <v>0</v>
      </c>
      <c r="E2367" s="217">
        <f t="shared" si="149"/>
        <v>0</v>
      </c>
      <c r="F2367" s="284"/>
      <c r="G2367" s="289"/>
      <c r="H2367" s="304"/>
      <c r="I2367" s="290"/>
      <c r="J2367" s="304"/>
      <c r="K2367" s="305"/>
      <c r="L2367" s="50"/>
      <c r="M2367" s="63"/>
    </row>
    <row r="2368" spans="1:13">
      <c r="A2368" s="44">
        <f t="shared" ca="1" si="148"/>
        <v>0</v>
      </c>
      <c r="B2368" s="44" t="b" cm="1">
        <f t="array" ref="B2368">AND(分科號=E2368,D2368&gt;=分起日,D2368&lt;=分訖日,IF(分專案="全部",TRUE,J2368=分專案))</f>
        <v>0</v>
      </c>
      <c r="C2368" s="45">
        <f t="shared" si="146"/>
        <v>0</v>
      </c>
      <c r="D2368" s="44">
        <f t="shared" si="147"/>
        <v>0</v>
      </c>
      <c r="E2368" s="217">
        <f t="shared" si="149"/>
        <v>0</v>
      </c>
      <c r="F2368" s="284"/>
      <c r="G2368" s="289"/>
      <c r="H2368" s="304"/>
      <c r="I2368" s="290"/>
      <c r="J2368" s="304"/>
      <c r="K2368" s="305"/>
      <c r="L2368" s="50"/>
      <c r="M2368" s="63"/>
    </row>
    <row r="2369" spans="1:13">
      <c r="A2369" s="44">
        <f t="shared" ca="1" si="148"/>
        <v>0</v>
      </c>
      <c r="B2369" s="44" t="b" cm="1">
        <f t="array" ref="B2369">AND(分科號=E2369,D2369&gt;=分起日,D2369&lt;=分訖日,IF(分專案="全部",TRUE,J2369=分專案))</f>
        <v>0</v>
      </c>
      <c r="C2369" s="45">
        <f t="shared" si="146"/>
        <v>0</v>
      </c>
      <c r="D2369" s="44">
        <f t="shared" si="147"/>
        <v>0</v>
      </c>
      <c r="E2369" s="217">
        <f t="shared" si="149"/>
        <v>0</v>
      </c>
      <c r="F2369" s="284"/>
      <c r="G2369" s="289"/>
      <c r="H2369" s="304"/>
      <c r="I2369" s="290"/>
      <c r="J2369" s="304"/>
      <c r="K2369" s="305"/>
      <c r="L2369" s="50"/>
      <c r="M2369" s="63"/>
    </row>
    <row r="2370" spans="1:13">
      <c r="A2370" s="44">
        <f t="shared" ca="1" si="148"/>
        <v>0</v>
      </c>
      <c r="B2370" s="44" t="b" cm="1">
        <f t="array" ref="B2370">AND(分科號=E2370,D2370&gt;=分起日,D2370&lt;=分訖日,IF(分專案="全部",TRUE,J2370=分專案))</f>
        <v>0</v>
      </c>
      <c r="C2370" s="45">
        <f t="shared" si="146"/>
        <v>0</v>
      </c>
      <c r="D2370" s="44">
        <f t="shared" si="147"/>
        <v>0</v>
      </c>
      <c r="E2370" s="217">
        <f t="shared" si="149"/>
        <v>0</v>
      </c>
      <c r="F2370" s="284"/>
      <c r="G2370" s="289"/>
      <c r="H2370" s="304"/>
      <c r="I2370" s="290"/>
      <c r="J2370" s="304"/>
      <c r="K2370" s="305"/>
      <c r="L2370" s="50"/>
      <c r="M2370" s="63"/>
    </row>
    <row r="2371" spans="1:13">
      <c r="A2371" s="44">
        <f t="shared" ca="1" si="148"/>
        <v>0</v>
      </c>
      <c r="B2371" s="44" t="b" cm="1">
        <f t="array" ref="B2371">AND(分科號=E2371,D2371&gt;=分起日,D2371&lt;=分訖日,IF(分專案="全部",TRUE,J2371=分專案))</f>
        <v>0</v>
      </c>
      <c r="C2371" s="45">
        <f t="shared" si="146"/>
        <v>0</v>
      </c>
      <c r="D2371" s="44">
        <f t="shared" si="147"/>
        <v>0</v>
      </c>
      <c r="E2371" s="217">
        <f t="shared" si="149"/>
        <v>0</v>
      </c>
      <c r="F2371" s="284"/>
      <c r="G2371" s="289"/>
      <c r="H2371" s="304"/>
      <c r="I2371" s="290"/>
      <c r="J2371" s="304"/>
      <c r="K2371" s="305"/>
      <c r="L2371" s="50"/>
      <c r="M2371" s="63"/>
    </row>
    <row r="2372" spans="1:13">
      <c r="A2372" s="44">
        <f t="shared" ca="1" si="148"/>
        <v>0</v>
      </c>
      <c r="B2372" s="44" t="b" cm="1">
        <f t="array" ref="B2372">AND(分科號=E2372,D2372&gt;=分起日,D2372&lt;=分訖日,IF(分專案="全部",TRUE,J2372=分專案))</f>
        <v>0</v>
      </c>
      <c r="C2372" s="45">
        <f t="shared" si="146"/>
        <v>0</v>
      </c>
      <c r="D2372" s="44">
        <f t="shared" si="147"/>
        <v>0</v>
      </c>
      <c r="E2372" s="217">
        <f t="shared" si="149"/>
        <v>0</v>
      </c>
      <c r="F2372" s="284"/>
      <c r="G2372" s="289"/>
      <c r="H2372" s="304"/>
      <c r="I2372" s="290"/>
      <c r="J2372" s="304"/>
      <c r="K2372" s="305"/>
      <c r="L2372" s="50"/>
      <c r="M2372" s="63"/>
    </row>
    <row r="2373" spans="1:13">
      <c r="A2373" s="44">
        <f t="shared" ca="1" si="148"/>
        <v>0</v>
      </c>
      <c r="B2373" s="44" t="b" cm="1">
        <f t="array" ref="B2373">AND(分科號=E2373,D2373&gt;=分起日,D2373&lt;=分訖日,IF(分專案="全部",TRUE,J2373=分專案))</f>
        <v>0</v>
      </c>
      <c r="C2373" s="45">
        <f t="shared" si="146"/>
        <v>0</v>
      </c>
      <c r="D2373" s="44">
        <f t="shared" si="147"/>
        <v>0</v>
      </c>
      <c r="E2373" s="217">
        <f t="shared" si="149"/>
        <v>0</v>
      </c>
      <c r="F2373" s="284"/>
      <c r="G2373" s="289"/>
      <c r="H2373" s="304"/>
      <c r="I2373" s="290"/>
      <c r="J2373" s="304"/>
      <c r="K2373" s="305"/>
      <c r="L2373" s="50"/>
      <c r="M2373" s="63"/>
    </row>
    <row r="2374" spans="1:13">
      <c r="A2374" s="44">
        <f t="shared" ca="1" si="148"/>
        <v>0</v>
      </c>
      <c r="B2374" s="44" t="b" cm="1">
        <f t="array" ref="B2374">AND(分科號=E2374,D2374&gt;=分起日,D2374&lt;=分訖日,IF(分專案="全部",TRUE,J2374=分專案))</f>
        <v>0</v>
      </c>
      <c r="C2374" s="45">
        <f t="shared" si="146"/>
        <v>0</v>
      </c>
      <c r="D2374" s="44">
        <f t="shared" si="147"/>
        <v>0</v>
      </c>
      <c r="E2374" s="217">
        <f t="shared" si="149"/>
        <v>0</v>
      </c>
      <c r="F2374" s="284"/>
      <c r="G2374" s="289"/>
      <c r="H2374" s="304"/>
      <c r="I2374" s="290"/>
      <c r="J2374" s="304"/>
      <c r="K2374" s="305"/>
      <c r="L2374" s="50"/>
      <c r="M2374" s="63"/>
    </row>
    <row r="2375" spans="1:13">
      <c r="A2375" s="44">
        <f t="shared" ca="1" si="148"/>
        <v>0</v>
      </c>
      <c r="B2375" s="44" t="b" cm="1">
        <f t="array" ref="B2375">AND(分科號=E2375,D2375&gt;=分起日,D2375&lt;=分訖日,IF(分專案="全部",TRUE,J2375=分專案))</f>
        <v>0</v>
      </c>
      <c r="C2375" s="45">
        <f t="shared" ref="C2375:C2438" si="150">IF(F2375&lt;&gt;"",F2375,IF(E2375&lt;&gt;0,INDEX(C:C,ROW()-1),0))</f>
        <v>0</v>
      </c>
      <c r="D2375" s="44">
        <f t="shared" ref="D2375:D2438" si="151">IF(G2375&lt;&gt;"",G2375,IF(E2375&lt;&gt;0,INDEX(D:D,ROW()-1),0))</f>
        <v>0</v>
      </c>
      <c r="E2375" s="217">
        <f t="shared" si="149"/>
        <v>0</v>
      </c>
      <c r="F2375" s="284"/>
      <c r="G2375" s="289"/>
      <c r="H2375" s="304"/>
      <c r="I2375" s="290"/>
      <c r="J2375" s="304"/>
      <c r="K2375" s="305"/>
      <c r="L2375" s="50"/>
      <c r="M2375" s="63"/>
    </row>
    <row r="2376" spans="1:13">
      <c r="A2376" s="44">
        <f t="shared" ca="1" si="148"/>
        <v>0</v>
      </c>
      <c r="B2376" s="44" t="b" cm="1">
        <f t="array" ref="B2376">AND(分科號=E2376,D2376&gt;=分起日,D2376&lt;=分訖日,IF(分專案="全部",TRUE,J2376=分專案))</f>
        <v>0</v>
      </c>
      <c r="C2376" s="45">
        <f t="shared" si="150"/>
        <v>0</v>
      </c>
      <c r="D2376" s="44">
        <f t="shared" si="151"/>
        <v>0</v>
      </c>
      <c r="E2376" s="217">
        <f t="shared" si="149"/>
        <v>0</v>
      </c>
      <c r="F2376" s="284"/>
      <c r="G2376" s="289"/>
      <c r="H2376" s="304"/>
      <c r="I2376" s="290"/>
      <c r="J2376" s="304"/>
      <c r="K2376" s="305"/>
      <c r="L2376" s="50"/>
      <c r="M2376" s="63"/>
    </row>
    <row r="2377" spans="1:13">
      <c r="A2377" s="44">
        <f t="shared" ref="A2377:A2440" ca="1" si="152">IF(B2377,COUNTIF(OFFSET(B2377,ROW()*-1+6,,ROW()-5),TRUE),0)</f>
        <v>0</v>
      </c>
      <c r="B2377" s="44" t="b" cm="1">
        <f t="array" ref="B2377">AND(分科號=E2377,D2377&gt;=分起日,D2377&lt;=分訖日,IF(分專案="全部",TRUE,J2377=分專案))</f>
        <v>0</v>
      </c>
      <c r="C2377" s="45">
        <f t="shared" si="150"/>
        <v>0</v>
      </c>
      <c r="D2377" s="44">
        <f t="shared" si="151"/>
        <v>0</v>
      </c>
      <c r="E2377" s="217">
        <f t="shared" si="149"/>
        <v>0</v>
      </c>
      <c r="F2377" s="284"/>
      <c r="G2377" s="289"/>
      <c r="H2377" s="304"/>
      <c r="I2377" s="290"/>
      <c r="J2377" s="304"/>
      <c r="K2377" s="305"/>
      <c r="L2377" s="50"/>
      <c r="M2377" s="63"/>
    </row>
    <row r="2378" spans="1:13">
      <c r="A2378" s="44">
        <f t="shared" ca="1" si="152"/>
        <v>0</v>
      </c>
      <c r="B2378" s="44" t="b" cm="1">
        <f t="array" ref="B2378">AND(分科號=E2378,D2378&gt;=分起日,D2378&lt;=分訖日,IF(分專案="全部",TRUE,J2378=分專案))</f>
        <v>0</v>
      </c>
      <c r="C2378" s="45">
        <f t="shared" si="150"/>
        <v>0</v>
      </c>
      <c r="D2378" s="44">
        <f t="shared" si="151"/>
        <v>0</v>
      </c>
      <c r="E2378" s="217">
        <f t="shared" ref="E2378:E2441" si="153">IF(I2378&lt;&gt;"",VALUE(TRIM(LEFT(I2378,6))),0)</f>
        <v>0</v>
      </c>
      <c r="F2378" s="284"/>
      <c r="G2378" s="289"/>
      <c r="H2378" s="304"/>
      <c r="I2378" s="290"/>
      <c r="J2378" s="304"/>
      <c r="K2378" s="305"/>
      <c r="L2378" s="50"/>
      <c r="M2378" s="63"/>
    </row>
    <row r="2379" spans="1:13">
      <c r="A2379" s="44">
        <f t="shared" ca="1" si="152"/>
        <v>0</v>
      </c>
      <c r="B2379" s="44" t="b" cm="1">
        <f t="array" ref="B2379">AND(分科號=E2379,D2379&gt;=分起日,D2379&lt;=分訖日,IF(分專案="全部",TRUE,J2379=分專案))</f>
        <v>0</v>
      </c>
      <c r="C2379" s="45">
        <f t="shared" si="150"/>
        <v>0</v>
      </c>
      <c r="D2379" s="44">
        <f t="shared" si="151"/>
        <v>0</v>
      </c>
      <c r="E2379" s="217">
        <f t="shared" si="153"/>
        <v>0</v>
      </c>
      <c r="F2379" s="284"/>
      <c r="G2379" s="289"/>
      <c r="H2379" s="304"/>
      <c r="I2379" s="290"/>
      <c r="J2379" s="304"/>
      <c r="K2379" s="305"/>
      <c r="L2379" s="50"/>
      <c r="M2379" s="63"/>
    </row>
    <row r="2380" spans="1:13">
      <c r="A2380" s="44">
        <f t="shared" ca="1" si="152"/>
        <v>0</v>
      </c>
      <c r="B2380" s="44" t="b" cm="1">
        <f t="array" ref="B2380">AND(分科號=E2380,D2380&gt;=分起日,D2380&lt;=分訖日,IF(分專案="全部",TRUE,J2380=分專案))</f>
        <v>0</v>
      </c>
      <c r="C2380" s="45">
        <f t="shared" si="150"/>
        <v>0</v>
      </c>
      <c r="D2380" s="44">
        <f t="shared" si="151"/>
        <v>0</v>
      </c>
      <c r="E2380" s="217">
        <f t="shared" si="153"/>
        <v>0</v>
      </c>
      <c r="F2380" s="284"/>
      <c r="G2380" s="289"/>
      <c r="H2380" s="304"/>
      <c r="I2380" s="290"/>
      <c r="J2380" s="304"/>
      <c r="K2380" s="305"/>
      <c r="L2380" s="50"/>
      <c r="M2380" s="63"/>
    </row>
    <row r="2381" spans="1:13">
      <c r="A2381" s="44">
        <f t="shared" ca="1" si="152"/>
        <v>0</v>
      </c>
      <c r="B2381" s="44" t="b" cm="1">
        <f t="array" ref="B2381">AND(分科號=E2381,D2381&gt;=分起日,D2381&lt;=分訖日,IF(分專案="全部",TRUE,J2381=分專案))</f>
        <v>0</v>
      </c>
      <c r="C2381" s="45">
        <f t="shared" si="150"/>
        <v>0</v>
      </c>
      <c r="D2381" s="44">
        <f t="shared" si="151"/>
        <v>0</v>
      </c>
      <c r="E2381" s="217">
        <f t="shared" si="153"/>
        <v>0</v>
      </c>
      <c r="F2381" s="284"/>
      <c r="G2381" s="289"/>
      <c r="H2381" s="304"/>
      <c r="I2381" s="290"/>
      <c r="J2381" s="304"/>
      <c r="K2381" s="305"/>
      <c r="L2381" s="50"/>
      <c r="M2381" s="63"/>
    </row>
    <row r="2382" spans="1:13">
      <c r="A2382" s="44">
        <f t="shared" ca="1" si="152"/>
        <v>0</v>
      </c>
      <c r="B2382" s="44" t="b" cm="1">
        <f t="array" ref="B2382">AND(分科號=E2382,D2382&gt;=分起日,D2382&lt;=分訖日,IF(分專案="全部",TRUE,J2382=分專案))</f>
        <v>0</v>
      </c>
      <c r="C2382" s="45">
        <f t="shared" si="150"/>
        <v>0</v>
      </c>
      <c r="D2382" s="44">
        <f t="shared" si="151"/>
        <v>0</v>
      </c>
      <c r="E2382" s="217">
        <f t="shared" si="153"/>
        <v>0</v>
      </c>
      <c r="F2382" s="284"/>
      <c r="G2382" s="289"/>
      <c r="H2382" s="304"/>
      <c r="I2382" s="290"/>
      <c r="J2382" s="304"/>
      <c r="K2382" s="305"/>
      <c r="L2382" s="50"/>
      <c r="M2382" s="63"/>
    </row>
    <row r="2383" spans="1:13">
      <c r="A2383" s="44">
        <f t="shared" ca="1" si="152"/>
        <v>0</v>
      </c>
      <c r="B2383" s="44" t="b" cm="1">
        <f t="array" ref="B2383">AND(分科號=E2383,D2383&gt;=分起日,D2383&lt;=分訖日,IF(分專案="全部",TRUE,J2383=分專案))</f>
        <v>0</v>
      </c>
      <c r="C2383" s="45">
        <f t="shared" si="150"/>
        <v>0</v>
      </c>
      <c r="D2383" s="44">
        <f t="shared" si="151"/>
        <v>0</v>
      </c>
      <c r="E2383" s="217">
        <f t="shared" si="153"/>
        <v>0</v>
      </c>
      <c r="F2383" s="284"/>
      <c r="G2383" s="289"/>
      <c r="H2383" s="304"/>
      <c r="I2383" s="290"/>
      <c r="J2383" s="304"/>
      <c r="K2383" s="305"/>
      <c r="L2383" s="50"/>
      <c r="M2383" s="63"/>
    </row>
    <row r="2384" spans="1:13">
      <c r="A2384" s="44">
        <f t="shared" ca="1" si="152"/>
        <v>0</v>
      </c>
      <c r="B2384" s="44" t="b" cm="1">
        <f t="array" ref="B2384">AND(分科號=E2384,D2384&gt;=分起日,D2384&lt;=分訖日,IF(分專案="全部",TRUE,J2384=分專案))</f>
        <v>0</v>
      </c>
      <c r="C2384" s="45">
        <f t="shared" si="150"/>
        <v>0</v>
      </c>
      <c r="D2384" s="44">
        <f t="shared" si="151"/>
        <v>0</v>
      </c>
      <c r="E2384" s="217">
        <f t="shared" si="153"/>
        <v>0</v>
      </c>
      <c r="F2384" s="284"/>
      <c r="G2384" s="289"/>
      <c r="H2384" s="304"/>
      <c r="I2384" s="290"/>
      <c r="J2384" s="304"/>
      <c r="K2384" s="305"/>
      <c r="L2384" s="50"/>
      <c r="M2384" s="63"/>
    </row>
    <row r="2385" spans="1:13">
      <c r="A2385" s="44">
        <f t="shared" ca="1" si="152"/>
        <v>0</v>
      </c>
      <c r="B2385" s="44" t="b" cm="1">
        <f t="array" ref="B2385">AND(分科號=E2385,D2385&gt;=分起日,D2385&lt;=分訖日,IF(分專案="全部",TRUE,J2385=分專案))</f>
        <v>0</v>
      </c>
      <c r="C2385" s="45">
        <f t="shared" si="150"/>
        <v>0</v>
      </c>
      <c r="D2385" s="44">
        <f t="shared" si="151"/>
        <v>0</v>
      </c>
      <c r="E2385" s="217">
        <f t="shared" si="153"/>
        <v>0</v>
      </c>
      <c r="F2385" s="284"/>
      <c r="G2385" s="289"/>
      <c r="H2385" s="304"/>
      <c r="I2385" s="290"/>
      <c r="J2385" s="304"/>
      <c r="K2385" s="305"/>
      <c r="L2385" s="50"/>
      <c r="M2385" s="63"/>
    </row>
    <row r="2386" spans="1:13">
      <c r="A2386" s="44">
        <f t="shared" ca="1" si="152"/>
        <v>0</v>
      </c>
      <c r="B2386" s="44" t="b" cm="1">
        <f t="array" ref="B2386">AND(分科號=E2386,D2386&gt;=分起日,D2386&lt;=分訖日,IF(分專案="全部",TRUE,J2386=分專案))</f>
        <v>0</v>
      </c>
      <c r="C2386" s="45">
        <f t="shared" si="150"/>
        <v>0</v>
      </c>
      <c r="D2386" s="44">
        <f t="shared" si="151"/>
        <v>0</v>
      </c>
      <c r="E2386" s="217">
        <f t="shared" si="153"/>
        <v>0</v>
      </c>
      <c r="F2386" s="284"/>
      <c r="G2386" s="289"/>
      <c r="H2386" s="304"/>
      <c r="I2386" s="290"/>
      <c r="J2386" s="304"/>
      <c r="K2386" s="305"/>
      <c r="L2386" s="50"/>
      <c r="M2386" s="63"/>
    </row>
    <row r="2387" spans="1:13">
      <c r="A2387" s="44">
        <f t="shared" ca="1" si="152"/>
        <v>0</v>
      </c>
      <c r="B2387" s="44" t="b" cm="1">
        <f t="array" ref="B2387">AND(分科號=E2387,D2387&gt;=分起日,D2387&lt;=分訖日,IF(分專案="全部",TRUE,J2387=分專案))</f>
        <v>0</v>
      </c>
      <c r="C2387" s="45">
        <f t="shared" si="150"/>
        <v>0</v>
      </c>
      <c r="D2387" s="44">
        <f t="shared" si="151"/>
        <v>0</v>
      </c>
      <c r="E2387" s="217">
        <f t="shared" si="153"/>
        <v>0</v>
      </c>
      <c r="F2387" s="284"/>
      <c r="G2387" s="289"/>
      <c r="H2387" s="304"/>
      <c r="I2387" s="290"/>
      <c r="J2387" s="304"/>
      <c r="K2387" s="305"/>
      <c r="L2387" s="50"/>
      <c r="M2387" s="63"/>
    </row>
    <row r="2388" spans="1:13">
      <c r="A2388" s="44">
        <f t="shared" ca="1" si="152"/>
        <v>0</v>
      </c>
      <c r="B2388" s="44" t="b" cm="1">
        <f t="array" ref="B2388">AND(分科號=E2388,D2388&gt;=分起日,D2388&lt;=分訖日,IF(分專案="全部",TRUE,J2388=分專案))</f>
        <v>0</v>
      </c>
      <c r="C2388" s="45">
        <f t="shared" si="150"/>
        <v>0</v>
      </c>
      <c r="D2388" s="44">
        <f t="shared" si="151"/>
        <v>0</v>
      </c>
      <c r="E2388" s="217">
        <f t="shared" si="153"/>
        <v>0</v>
      </c>
      <c r="F2388" s="284"/>
      <c r="G2388" s="289"/>
      <c r="H2388" s="304"/>
      <c r="I2388" s="290"/>
      <c r="J2388" s="304"/>
      <c r="K2388" s="305"/>
      <c r="L2388" s="50"/>
      <c r="M2388" s="63"/>
    </row>
    <row r="2389" spans="1:13">
      <c r="A2389" s="44">
        <f t="shared" ca="1" si="152"/>
        <v>0</v>
      </c>
      <c r="B2389" s="44" t="b" cm="1">
        <f t="array" ref="B2389">AND(分科號=E2389,D2389&gt;=分起日,D2389&lt;=分訖日,IF(分專案="全部",TRUE,J2389=分專案))</f>
        <v>0</v>
      </c>
      <c r="C2389" s="45">
        <f t="shared" si="150"/>
        <v>0</v>
      </c>
      <c r="D2389" s="44">
        <f t="shared" si="151"/>
        <v>0</v>
      </c>
      <c r="E2389" s="217">
        <f t="shared" si="153"/>
        <v>0</v>
      </c>
      <c r="F2389" s="284"/>
      <c r="G2389" s="289"/>
      <c r="H2389" s="304"/>
      <c r="I2389" s="290"/>
      <c r="J2389" s="304"/>
      <c r="K2389" s="305"/>
      <c r="L2389" s="50"/>
      <c r="M2389" s="63"/>
    </row>
    <row r="2390" spans="1:13">
      <c r="A2390" s="44">
        <f t="shared" ca="1" si="152"/>
        <v>0</v>
      </c>
      <c r="B2390" s="44" t="b" cm="1">
        <f t="array" ref="B2390">AND(分科號=E2390,D2390&gt;=分起日,D2390&lt;=分訖日,IF(分專案="全部",TRUE,J2390=分專案))</f>
        <v>0</v>
      </c>
      <c r="C2390" s="45">
        <f t="shared" si="150"/>
        <v>0</v>
      </c>
      <c r="D2390" s="44">
        <f t="shared" si="151"/>
        <v>0</v>
      </c>
      <c r="E2390" s="217">
        <f t="shared" si="153"/>
        <v>0</v>
      </c>
      <c r="F2390" s="284"/>
      <c r="G2390" s="289"/>
      <c r="H2390" s="304"/>
      <c r="I2390" s="290"/>
      <c r="J2390" s="304"/>
      <c r="K2390" s="305"/>
      <c r="L2390" s="50"/>
      <c r="M2390" s="63"/>
    </row>
    <row r="2391" spans="1:13">
      <c r="A2391" s="44">
        <f t="shared" ca="1" si="152"/>
        <v>0</v>
      </c>
      <c r="B2391" s="44" t="b" cm="1">
        <f t="array" ref="B2391">AND(分科號=E2391,D2391&gt;=分起日,D2391&lt;=分訖日,IF(分專案="全部",TRUE,J2391=分專案))</f>
        <v>0</v>
      </c>
      <c r="C2391" s="45">
        <f t="shared" si="150"/>
        <v>0</v>
      </c>
      <c r="D2391" s="44">
        <f t="shared" si="151"/>
        <v>0</v>
      </c>
      <c r="E2391" s="217">
        <f t="shared" si="153"/>
        <v>0</v>
      </c>
      <c r="F2391" s="284"/>
      <c r="G2391" s="289"/>
      <c r="H2391" s="304"/>
      <c r="I2391" s="290"/>
      <c r="J2391" s="304"/>
      <c r="K2391" s="305"/>
      <c r="L2391" s="50"/>
      <c r="M2391" s="63"/>
    </row>
    <row r="2392" spans="1:13">
      <c r="A2392" s="44">
        <f t="shared" ca="1" si="152"/>
        <v>0</v>
      </c>
      <c r="B2392" s="44" t="b" cm="1">
        <f t="array" ref="B2392">AND(分科號=E2392,D2392&gt;=分起日,D2392&lt;=分訖日,IF(分專案="全部",TRUE,J2392=分專案))</f>
        <v>0</v>
      </c>
      <c r="C2392" s="45">
        <f t="shared" si="150"/>
        <v>0</v>
      </c>
      <c r="D2392" s="44">
        <f t="shared" si="151"/>
        <v>0</v>
      </c>
      <c r="E2392" s="217">
        <f t="shared" si="153"/>
        <v>0</v>
      </c>
      <c r="F2392" s="284"/>
      <c r="G2392" s="289"/>
      <c r="H2392" s="304"/>
      <c r="I2392" s="290"/>
      <c r="J2392" s="304"/>
      <c r="K2392" s="305"/>
      <c r="L2392" s="50"/>
      <c r="M2392" s="63"/>
    </row>
    <row r="2393" spans="1:13">
      <c r="A2393" s="44">
        <f t="shared" ca="1" si="152"/>
        <v>0</v>
      </c>
      <c r="B2393" s="44" t="b" cm="1">
        <f t="array" ref="B2393">AND(分科號=E2393,D2393&gt;=分起日,D2393&lt;=分訖日,IF(分專案="全部",TRUE,J2393=分專案))</f>
        <v>0</v>
      </c>
      <c r="C2393" s="45">
        <f t="shared" si="150"/>
        <v>0</v>
      </c>
      <c r="D2393" s="44">
        <f t="shared" si="151"/>
        <v>0</v>
      </c>
      <c r="E2393" s="217">
        <f t="shared" si="153"/>
        <v>0</v>
      </c>
      <c r="F2393" s="284"/>
      <c r="G2393" s="289"/>
      <c r="H2393" s="304"/>
      <c r="I2393" s="290"/>
      <c r="J2393" s="304"/>
      <c r="K2393" s="305"/>
      <c r="L2393" s="50"/>
      <c r="M2393" s="63"/>
    </row>
    <row r="2394" spans="1:13">
      <c r="A2394" s="44">
        <f t="shared" ca="1" si="152"/>
        <v>0</v>
      </c>
      <c r="B2394" s="44" t="b" cm="1">
        <f t="array" ref="B2394">AND(分科號=E2394,D2394&gt;=分起日,D2394&lt;=分訖日,IF(分專案="全部",TRUE,J2394=分專案))</f>
        <v>0</v>
      </c>
      <c r="C2394" s="45">
        <f t="shared" si="150"/>
        <v>0</v>
      </c>
      <c r="D2394" s="44">
        <f t="shared" si="151"/>
        <v>0</v>
      </c>
      <c r="E2394" s="217">
        <f t="shared" si="153"/>
        <v>0</v>
      </c>
      <c r="F2394" s="284"/>
      <c r="G2394" s="289"/>
      <c r="H2394" s="304"/>
      <c r="I2394" s="290"/>
      <c r="J2394" s="304"/>
      <c r="K2394" s="305"/>
      <c r="L2394" s="50"/>
      <c r="M2394" s="63"/>
    </row>
    <row r="2395" spans="1:13">
      <c r="A2395" s="44">
        <f t="shared" ca="1" si="152"/>
        <v>0</v>
      </c>
      <c r="B2395" s="44" t="b" cm="1">
        <f t="array" ref="B2395">AND(分科號=E2395,D2395&gt;=分起日,D2395&lt;=分訖日,IF(分專案="全部",TRUE,J2395=分專案))</f>
        <v>0</v>
      </c>
      <c r="C2395" s="45">
        <f t="shared" si="150"/>
        <v>0</v>
      </c>
      <c r="D2395" s="44">
        <f t="shared" si="151"/>
        <v>0</v>
      </c>
      <c r="E2395" s="217">
        <f t="shared" si="153"/>
        <v>0</v>
      </c>
      <c r="F2395" s="284"/>
      <c r="G2395" s="289"/>
      <c r="H2395" s="304"/>
      <c r="I2395" s="290"/>
      <c r="J2395" s="304"/>
      <c r="K2395" s="305"/>
      <c r="L2395" s="50"/>
      <c r="M2395" s="63"/>
    </row>
    <row r="2396" spans="1:13">
      <c r="A2396" s="44">
        <f t="shared" ca="1" si="152"/>
        <v>0</v>
      </c>
      <c r="B2396" s="44" t="b" cm="1">
        <f t="array" ref="B2396">AND(分科號=E2396,D2396&gt;=分起日,D2396&lt;=分訖日,IF(分專案="全部",TRUE,J2396=分專案))</f>
        <v>0</v>
      </c>
      <c r="C2396" s="45">
        <f t="shared" si="150"/>
        <v>0</v>
      </c>
      <c r="D2396" s="44">
        <f t="shared" si="151"/>
        <v>0</v>
      </c>
      <c r="E2396" s="217">
        <f t="shared" si="153"/>
        <v>0</v>
      </c>
      <c r="F2396" s="284"/>
      <c r="G2396" s="289"/>
      <c r="H2396" s="304"/>
      <c r="I2396" s="290"/>
      <c r="J2396" s="304"/>
      <c r="K2396" s="305"/>
      <c r="L2396" s="50"/>
      <c r="M2396" s="63"/>
    </row>
    <row r="2397" spans="1:13">
      <c r="A2397" s="44">
        <f t="shared" ca="1" si="152"/>
        <v>0</v>
      </c>
      <c r="B2397" s="44" t="b" cm="1">
        <f t="array" ref="B2397">AND(分科號=E2397,D2397&gt;=分起日,D2397&lt;=分訖日,IF(分專案="全部",TRUE,J2397=分專案))</f>
        <v>0</v>
      </c>
      <c r="C2397" s="45">
        <f t="shared" si="150"/>
        <v>0</v>
      </c>
      <c r="D2397" s="44">
        <f t="shared" si="151"/>
        <v>0</v>
      </c>
      <c r="E2397" s="217">
        <f t="shared" si="153"/>
        <v>0</v>
      </c>
      <c r="F2397" s="284"/>
      <c r="G2397" s="289"/>
      <c r="H2397" s="304"/>
      <c r="I2397" s="290"/>
      <c r="J2397" s="304"/>
      <c r="K2397" s="305"/>
      <c r="L2397" s="50"/>
      <c r="M2397" s="63"/>
    </row>
    <row r="2398" spans="1:13">
      <c r="A2398" s="44">
        <f t="shared" ca="1" si="152"/>
        <v>0</v>
      </c>
      <c r="B2398" s="44" t="b" cm="1">
        <f t="array" ref="B2398">AND(分科號=E2398,D2398&gt;=分起日,D2398&lt;=分訖日,IF(分專案="全部",TRUE,J2398=分專案))</f>
        <v>0</v>
      </c>
      <c r="C2398" s="45">
        <f t="shared" si="150"/>
        <v>0</v>
      </c>
      <c r="D2398" s="44">
        <f t="shared" si="151"/>
        <v>0</v>
      </c>
      <c r="E2398" s="217">
        <f t="shared" si="153"/>
        <v>0</v>
      </c>
      <c r="F2398" s="284"/>
      <c r="G2398" s="289"/>
      <c r="H2398" s="304"/>
      <c r="I2398" s="290"/>
      <c r="J2398" s="304"/>
      <c r="K2398" s="305"/>
      <c r="L2398" s="50"/>
      <c r="M2398" s="63"/>
    </row>
    <row r="2399" spans="1:13">
      <c r="A2399" s="44">
        <f t="shared" ca="1" si="152"/>
        <v>0</v>
      </c>
      <c r="B2399" s="44" t="b" cm="1">
        <f t="array" ref="B2399">AND(分科號=E2399,D2399&gt;=分起日,D2399&lt;=分訖日,IF(分專案="全部",TRUE,J2399=分專案))</f>
        <v>0</v>
      </c>
      <c r="C2399" s="45">
        <f t="shared" si="150"/>
        <v>0</v>
      </c>
      <c r="D2399" s="44">
        <f t="shared" si="151"/>
        <v>0</v>
      </c>
      <c r="E2399" s="217">
        <f t="shared" si="153"/>
        <v>0</v>
      </c>
      <c r="F2399" s="284"/>
      <c r="G2399" s="289"/>
      <c r="H2399" s="304"/>
      <c r="I2399" s="290"/>
      <c r="J2399" s="304"/>
      <c r="K2399" s="305"/>
      <c r="L2399" s="50"/>
      <c r="M2399" s="63"/>
    </row>
    <row r="2400" spans="1:13">
      <c r="A2400" s="44">
        <f t="shared" ca="1" si="152"/>
        <v>0</v>
      </c>
      <c r="B2400" s="44" t="b" cm="1">
        <f t="array" ref="B2400">AND(分科號=E2400,D2400&gt;=分起日,D2400&lt;=分訖日,IF(分專案="全部",TRUE,J2400=分專案))</f>
        <v>0</v>
      </c>
      <c r="C2400" s="45">
        <f t="shared" si="150"/>
        <v>0</v>
      </c>
      <c r="D2400" s="44">
        <f t="shared" si="151"/>
        <v>0</v>
      </c>
      <c r="E2400" s="217">
        <f t="shared" si="153"/>
        <v>0</v>
      </c>
      <c r="F2400" s="284"/>
      <c r="G2400" s="289"/>
      <c r="H2400" s="304"/>
      <c r="I2400" s="290"/>
      <c r="J2400" s="304"/>
      <c r="K2400" s="305"/>
      <c r="L2400" s="50"/>
      <c r="M2400" s="63"/>
    </row>
    <row r="2401" spans="1:13">
      <c r="A2401" s="44">
        <f t="shared" ca="1" si="152"/>
        <v>0</v>
      </c>
      <c r="B2401" s="44" t="b" cm="1">
        <f t="array" ref="B2401">AND(分科號=E2401,D2401&gt;=分起日,D2401&lt;=分訖日,IF(分專案="全部",TRUE,J2401=分專案))</f>
        <v>0</v>
      </c>
      <c r="C2401" s="45">
        <f t="shared" si="150"/>
        <v>0</v>
      </c>
      <c r="D2401" s="44">
        <f t="shared" si="151"/>
        <v>0</v>
      </c>
      <c r="E2401" s="217">
        <f t="shared" si="153"/>
        <v>0</v>
      </c>
      <c r="F2401" s="284"/>
      <c r="G2401" s="289"/>
      <c r="H2401" s="304"/>
      <c r="I2401" s="290"/>
      <c r="J2401" s="304"/>
      <c r="K2401" s="305"/>
      <c r="L2401" s="50"/>
      <c r="M2401" s="63"/>
    </row>
    <row r="2402" spans="1:13">
      <c r="A2402" s="44">
        <f t="shared" ca="1" si="152"/>
        <v>0</v>
      </c>
      <c r="B2402" s="44" t="b" cm="1">
        <f t="array" ref="B2402">AND(分科號=E2402,D2402&gt;=分起日,D2402&lt;=分訖日,IF(分專案="全部",TRUE,J2402=分專案))</f>
        <v>0</v>
      </c>
      <c r="C2402" s="45">
        <f t="shared" si="150"/>
        <v>0</v>
      </c>
      <c r="D2402" s="44">
        <f t="shared" si="151"/>
        <v>0</v>
      </c>
      <c r="E2402" s="217">
        <f t="shared" si="153"/>
        <v>0</v>
      </c>
      <c r="F2402" s="284"/>
      <c r="G2402" s="289"/>
      <c r="H2402" s="304"/>
      <c r="I2402" s="290"/>
      <c r="J2402" s="304"/>
      <c r="K2402" s="305"/>
      <c r="L2402" s="50"/>
      <c r="M2402" s="63"/>
    </row>
    <row r="2403" spans="1:13">
      <c r="A2403" s="44">
        <f t="shared" ca="1" si="152"/>
        <v>0</v>
      </c>
      <c r="B2403" s="44" t="b" cm="1">
        <f t="array" ref="B2403">AND(分科號=E2403,D2403&gt;=分起日,D2403&lt;=分訖日,IF(分專案="全部",TRUE,J2403=分專案))</f>
        <v>0</v>
      </c>
      <c r="C2403" s="45">
        <f t="shared" si="150"/>
        <v>0</v>
      </c>
      <c r="D2403" s="44">
        <f t="shared" si="151"/>
        <v>0</v>
      </c>
      <c r="E2403" s="217">
        <f t="shared" si="153"/>
        <v>0</v>
      </c>
      <c r="F2403" s="284"/>
      <c r="G2403" s="289"/>
      <c r="H2403" s="304"/>
      <c r="I2403" s="290"/>
      <c r="J2403" s="304"/>
      <c r="K2403" s="305"/>
      <c r="L2403" s="50"/>
      <c r="M2403" s="63"/>
    </row>
    <row r="2404" spans="1:13">
      <c r="A2404" s="44">
        <f t="shared" ca="1" si="152"/>
        <v>0</v>
      </c>
      <c r="B2404" s="44" t="b" cm="1">
        <f t="array" ref="B2404">AND(分科號=E2404,D2404&gt;=分起日,D2404&lt;=分訖日,IF(分專案="全部",TRUE,J2404=分專案))</f>
        <v>0</v>
      </c>
      <c r="C2404" s="45">
        <f t="shared" si="150"/>
        <v>0</v>
      </c>
      <c r="D2404" s="44">
        <f t="shared" si="151"/>
        <v>0</v>
      </c>
      <c r="E2404" s="217">
        <f t="shared" si="153"/>
        <v>0</v>
      </c>
      <c r="F2404" s="284"/>
      <c r="G2404" s="289"/>
      <c r="H2404" s="304"/>
      <c r="I2404" s="290"/>
      <c r="J2404" s="304"/>
      <c r="K2404" s="305"/>
      <c r="L2404" s="50"/>
      <c r="M2404" s="63"/>
    </row>
    <row r="2405" spans="1:13">
      <c r="A2405" s="44">
        <f t="shared" ca="1" si="152"/>
        <v>0</v>
      </c>
      <c r="B2405" s="44" t="b" cm="1">
        <f t="array" ref="B2405">AND(分科號=E2405,D2405&gt;=分起日,D2405&lt;=分訖日,IF(分專案="全部",TRUE,J2405=分專案))</f>
        <v>0</v>
      </c>
      <c r="C2405" s="45">
        <f t="shared" si="150"/>
        <v>0</v>
      </c>
      <c r="D2405" s="44">
        <f t="shared" si="151"/>
        <v>0</v>
      </c>
      <c r="E2405" s="217">
        <f t="shared" si="153"/>
        <v>0</v>
      </c>
      <c r="F2405" s="284"/>
      <c r="G2405" s="289"/>
      <c r="H2405" s="304"/>
      <c r="I2405" s="290"/>
      <c r="J2405" s="304"/>
      <c r="K2405" s="305"/>
      <c r="L2405" s="50"/>
      <c r="M2405" s="63"/>
    </row>
    <row r="2406" spans="1:13">
      <c r="A2406" s="44">
        <f t="shared" ca="1" si="152"/>
        <v>0</v>
      </c>
      <c r="B2406" s="44" t="b" cm="1">
        <f t="array" ref="B2406">AND(分科號=E2406,D2406&gt;=分起日,D2406&lt;=分訖日,IF(分專案="全部",TRUE,J2406=分專案))</f>
        <v>0</v>
      </c>
      <c r="C2406" s="45">
        <f t="shared" si="150"/>
        <v>0</v>
      </c>
      <c r="D2406" s="44">
        <f t="shared" si="151"/>
        <v>0</v>
      </c>
      <c r="E2406" s="217">
        <f t="shared" si="153"/>
        <v>0</v>
      </c>
      <c r="F2406" s="284"/>
      <c r="G2406" s="289"/>
      <c r="H2406" s="304"/>
      <c r="I2406" s="290"/>
      <c r="J2406" s="304"/>
      <c r="K2406" s="305"/>
      <c r="L2406" s="50"/>
      <c r="M2406" s="63"/>
    </row>
    <row r="2407" spans="1:13">
      <c r="A2407" s="44">
        <f t="shared" ca="1" si="152"/>
        <v>0</v>
      </c>
      <c r="B2407" s="44" t="b" cm="1">
        <f t="array" ref="B2407">AND(分科號=E2407,D2407&gt;=分起日,D2407&lt;=分訖日,IF(分專案="全部",TRUE,J2407=分專案))</f>
        <v>0</v>
      </c>
      <c r="C2407" s="45">
        <f t="shared" si="150"/>
        <v>0</v>
      </c>
      <c r="D2407" s="44">
        <f t="shared" si="151"/>
        <v>0</v>
      </c>
      <c r="E2407" s="217">
        <f t="shared" si="153"/>
        <v>0</v>
      </c>
      <c r="F2407" s="284"/>
      <c r="G2407" s="289"/>
      <c r="H2407" s="304"/>
      <c r="I2407" s="290"/>
      <c r="J2407" s="304"/>
      <c r="K2407" s="305"/>
      <c r="L2407" s="50"/>
      <c r="M2407" s="63"/>
    </row>
    <row r="2408" spans="1:13">
      <c r="A2408" s="44">
        <f t="shared" ca="1" si="152"/>
        <v>0</v>
      </c>
      <c r="B2408" s="44" t="b" cm="1">
        <f t="array" ref="B2408">AND(分科號=E2408,D2408&gt;=分起日,D2408&lt;=分訖日,IF(分專案="全部",TRUE,J2408=分專案))</f>
        <v>0</v>
      </c>
      <c r="C2408" s="45">
        <f t="shared" si="150"/>
        <v>0</v>
      </c>
      <c r="D2408" s="44">
        <f t="shared" si="151"/>
        <v>0</v>
      </c>
      <c r="E2408" s="217">
        <f t="shared" si="153"/>
        <v>0</v>
      </c>
      <c r="F2408" s="284"/>
      <c r="G2408" s="289"/>
      <c r="H2408" s="304"/>
      <c r="I2408" s="290"/>
      <c r="J2408" s="304"/>
      <c r="K2408" s="305"/>
      <c r="L2408" s="50"/>
      <c r="M2408" s="63"/>
    </row>
    <row r="2409" spans="1:13">
      <c r="A2409" s="44">
        <f t="shared" ca="1" si="152"/>
        <v>0</v>
      </c>
      <c r="B2409" s="44" t="b" cm="1">
        <f t="array" ref="B2409">AND(分科號=E2409,D2409&gt;=分起日,D2409&lt;=分訖日,IF(分專案="全部",TRUE,J2409=分專案))</f>
        <v>0</v>
      </c>
      <c r="C2409" s="45">
        <f t="shared" si="150"/>
        <v>0</v>
      </c>
      <c r="D2409" s="44">
        <f t="shared" si="151"/>
        <v>0</v>
      </c>
      <c r="E2409" s="217">
        <f t="shared" si="153"/>
        <v>0</v>
      </c>
      <c r="F2409" s="284"/>
      <c r="G2409" s="289"/>
      <c r="H2409" s="304"/>
      <c r="I2409" s="290"/>
      <c r="J2409" s="304"/>
      <c r="K2409" s="305"/>
      <c r="L2409" s="50"/>
      <c r="M2409" s="63"/>
    </row>
    <row r="2410" spans="1:13">
      <c r="A2410" s="44">
        <f t="shared" ca="1" si="152"/>
        <v>0</v>
      </c>
      <c r="B2410" s="44" t="b" cm="1">
        <f t="array" ref="B2410">AND(分科號=E2410,D2410&gt;=分起日,D2410&lt;=分訖日,IF(分專案="全部",TRUE,J2410=分專案))</f>
        <v>0</v>
      </c>
      <c r="C2410" s="45">
        <f t="shared" si="150"/>
        <v>0</v>
      </c>
      <c r="D2410" s="44">
        <f t="shared" si="151"/>
        <v>0</v>
      </c>
      <c r="E2410" s="217">
        <f t="shared" si="153"/>
        <v>0</v>
      </c>
      <c r="F2410" s="284"/>
      <c r="G2410" s="289"/>
      <c r="H2410" s="304"/>
      <c r="I2410" s="290"/>
      <c r="J2410" s="304"/>
      <c r="K2410" s="305"/>
      <c r="L2410" s="50"/>
      <c r="M2410" s="63"/>
    </row>
    <row r="2411" spans="1:13">
      <c r="A2411" s="44">
        <f t="shared" ca="1" si="152"/>
        <v>0</v>
      </c>
      <c r="B2411" s="44" t="b" cm="1">
        <f t="array" ref="B2411">AND(分科號=E2411,D2411&gt;=分起日,D2411&lt;=分訖日,IF(分專案="全部",TRUE,J2411=分專案))</f>
        <v>0</v>
      </c>
      <c r="C2411" s="45">
        <f t="shared" si="150"/>
        <v>0</v>
      </c>
      <c r="D2411" s="44">
        <f t="shared" si="151"/>
        <v>0</v>
      </c>
      <c r="E2411" s="217">
        <f t="shared" si="153"/>
        <v>0</v>
      </c>
      <c r="F2411" s="284"/>
      <c r="G2411" s="289"/>
      <c r="H2411" s="304"/>
      <c r="I2411" s="290"/>
      <c r="J2411" s="304"/>
      <c r="K2411" s="305"/>
      <c r="L2411" s="50"/>
      <c r="M2411" s="63"/>
    </row>
    <row r="2412" spans="1:13">
      <c r="A2412" s="44">
        <f t="shared" ca="1" si="152"/>
        <v>0</v>
      </c>
      <c r="B2412" s="44" t="b" cm="1">
        <f t="array" ref="B2412">AND(分科號=E2412,D2412&gt;=分起日,D2412&lt;=分訖日,IF(分專案="全部",TRUE,J2412=分專案))</f>
        <v>0</v>
      </c>
      <c r="C2412" s="45">
        <f t="shared" si="150"/>
        <v>0</v>
      </c>
      <c r="D2412" s="44">
        <f t="shared" si="151"/>
        <v>0</v>
      </c>
      <c r="E2412" s="217">
        <f t="shared" si="153"/>
        <v>0</v>
      </c>
      <c r="F2412" s="284"/>
      <c r="G2412" s="289"/>
      <c r="H2412" s="304"/>
      <c r="I2412" s="290"/>
      <c r="J2412" s="304"/>
      <c r="K2412" s="305"/>
      <c r="L2412" s="50"/>
      <c r="M2412" s="63"/>
    </row>
    <row r="2413" spans="1:13">
      <c r="A2413" s="44">
        <f t="shared" ca="1" si="152"/>
        <v>0</v>
      </c>
      <c r="B2413" s="44" t="b" cm="1">
        <f t="array" ref="B2413">AND(分科號=E2413,D2413&gt;=分起日,D2413&lt;=分訖日,IF(分專案="全部",TRUE,J2413=分專案))</f>
        <v>0</v>
      </c>
      <c r="C2413" s="45">
        <f t="shared" si="150"/>
        <v>0</v>
      </c>
      <c r="D2413" s="44">
        <f t="shared" si="151"/>
        <v>0</v>
      </c>
      <c r="E2413" s="217">
        <f t="shared" si="153"/>
        <v>0</v>
      </c>
      <c r="F2413" s="284"/>
      <c r="G2413" s="289"/>
      <c r="H2413" s="304"/>
      <c r="I2413" s="290"/>
      <c r="J2413" s="304"/>
      <c r="K2413" s="305"/>
      <c r="L2413" s="50"/>
      <c r="M2413" s="63"/>
    </row>
    <row r="2414" spans="1:13">
      <c r="A2414" s="44">
        <f t="shared" ca="1" si="152"/>
        <v>0</v>
      </c>
      <c r="B2414" s="44" t="b" cm="1">
        <f t="array" ref="B2414">AND(分科號=E2414,D2414&gt;=分起日,D2414&lt;=分訖日,IF(分專案="全部",TRUE,J2414=分專案))</f>
        <v>0</v>
      </c>
      <c r="C2414" s="45">
        <f t="shared" si="150"/>
        <v>0</v>
      </c>
      <c r="D2414" s="44">
        <f t="shared" si="151"/>
        <v>0</v>
      </c>
      <c r="E2414" s="217">
        <f t="shared" si="153"/>
        <v>0</v>
      </c>
      <c r="F2414" s="284"/>
      <c r="G2414" s="289"/>
      <c r="H2414" s="304"/>
      <c r="I2414" s="290"/>
      <c r="J2414" s="304"/>
      <c r="K2414" s="305"/>
      <c r="L2414" s="50"/>
      <c r="M2414" s="63"/>
    </row>
    <row r="2415" spans="1:13">
      <c r="A2415" s="44">
        <f t="shared" ca="1" si="152"/>
        <v>0</v>
      </c>
      <c r="B2415" s="44" t="b" cm="1">
        <f t="array" ref="B2415">AND(分科號=E2415,D2415&gt;=分起日,D2415&lt;=分訖日,IF(分專案="全部",TRUE,J2415=分專案))</f>
        <v>0</v>
      </c>
      <c r="C2415" s="45">
        <f t="shared" si="150"/>
        <v>0</v>
      </c>
      <c r="D2415" s="44">
        <f t="shared" si="151"/>
        <v>0</v>
      </c>
      <c r="E2415" s="217">
        <f t="shared" si="153"/>
        <v>0</v>
      </c>
      <c r="F2415" s="284"/>
      <c r="G2415" s="289"/>
      <c r="H2415" s="304"/>
      <c r="I2415" s="290"/>
      <c r="J2415" s="304"/>
      <c r="K2415" s="305"/>
      <c r="L2415" s="50"/>
      <c r="M2415" s="63"/>
    </row>
    <row r="2416" spans="1:13">
      <c r="A2416" s="44">
        <f t="shared" ca="1" si="152"/>
        <v>0</v>
      </c>
      <c r="B2416" s="44" t="b" cm="1">
        <f t="array" ref="B2416">AND(分科號=E2416,D2416&gt;=分起日,D2416&lt;=分訖日,IF(分專案="全部",TRUE,J2416=分專案))</f>
        <v>0</v>
      </c>
      <c r="C2416" s="45">
        <f t="shared" si="150"/>
        <v>0</v>
      </c>
      <c r="D2416" s="44">
        <f t="shared" si="151"/>
        <v>0</v>
      </c>
      <c r="E2416" s="217">
        <f t="shared" si="153"/>
        <v>0</v>
      </c>
      <c r="F2416" s="284"/>
      <c r="G2416" s="289"/>
      <c r="H2416" s="304"/>
      <c r="I2416" s="290"/>
      <c r="J2416" s="304"/>
      <c r="K2416" s="305"/>
      <c r="L2416" s="50"/>
      <c r="M2416" s="63"/>
    </row>
    <row r="2417" spans="1:13">
      <c r="A2417" s="44">
        <f t="shared" ca="1" si="152"/>
        <v>0</v>
      </c>
      <c r="B2417" s="44" t="b" cm="1">
        <f t="array" ref="B2417">AND(分科號=E2417,D2417&gt;=分起日,D2417&lt;=分訖日,IF(分專案="全部",TRUE,J2417=分專案))</f>
        <v>0</v>
      </c>
      <c r="C2417" s="45">
        <f t="shared" si="150"/>
        <v>0</v>
      </c>
      <c r="D2417" s="44">
        <f t="shared" si="151"/>
        <v>0</v>
      </c>
      <c r="E2417" s="217">
        <f t="shared" si="153"/>
        <v>0</v>
      </c>
      <c r="F2417" s="284"/>
      <c r="G2417" s="289"/>
      <c r="H2417" s="304"/>
      <c r="I2417" s="290"/>
      <c r="J2417" s="304"/>
      <c r="K2417" s="305"/>
      <c r="L2417" s="50"/>
      <c r="M2417" s="63"/>
    </row>
    <row r="2418" spans="1:13">
      <c r="A2418" s="44">
        <f t="shared" ca="1" si="152"/>
        <v>0</v>
      </c>
      <c r="B2418" s="44" t="b" cm="1">
        <f t="array" ref="B2418">AND(分科號=E2418,D2418&gt;=分起日,D2418&lt;=分訖日,IF(分專案="全部",TRUE,J2418=分專案))</f>
        <v>0</v>
      </c>
      <c r="C2418" s="45">
        <f t="shared" si="150"/>
        <v>0</v>
      </c>
      <c r="D2418" s="44">
        <f t="shared" si="151"/>
        <v>0</v>
      </c>
      <c r="E2418" s="217">
        <f t="shared" si="153"/>
        <v>0</v>
      </c>
      <c r="F2418" s="284"/>
      <c r="G2418" s="289"/>
      <c r="H2418" s="304"/>
      <c r="I2418" s="290"/>
      <c r="J2418" s="304"/>
      <c r="K2418" s="305"/>
      <c r="L2418" s="50"/>
      <c r="M2418" s="63"/>
    </row>
    <row r="2419" spans="1:13">
      <c r="A2419" s="44">
        <f t="shared" ca="1" si="152"/>
        <v>0</v>
      </c>
      <c r="B2419" s="44" t="b" cm="1">
        <f t="array" ref="B2419">AND(分科號=E2419,D2419&gt;=分起日,D2419&lt;=分訖日,IF(分專案="全部",TRUE,J2419=分專案))</f>
        <v>0</v>
      </c>
      <c r="C2419" s="45">
        <f t="shared" si="150"/>
        <v>0</v>
      </c>
      <c r="D2419" s="44">
        <f t="shared" si="151"/>
        <v>0</v>
      </c>
      <c r="E2419" s="217">
        <f t="shared" si="153"/>
        <v>0</v>
      </c>
      <c r="F2419" s="284"/>
      <c r="G2419" s="289"/>
      <c r="H2419" s="304"/>
      <c r="I2419" s="290"/>
      <c r="J2419" s="304"/>
      <c r="K2419" s="305"/>
      <c r="L2419" s="50"/>
      <c r="M2419" s="63"/>
    </row>
    <row r="2420" spans="1:13">
      <c r="A2420" s="44">
        <f t="shared" ca="1" si="152"/>
        <v>0</v>
      </c>
      <c r="B2420" s="44" t="b" cm="1">
        <f t="array" ref="B2420">AND(分科號=E2420,D2420&gt;=分起日,D2420&lt;=分訖日,IF(分專案="全部",TRUE,J2420=分專案))</f>
        <v>0</v>
      </c>
      <c r="C2420" s="45">
        <f t="shared" si="150"/>
        <v>0</v>
      </c>
      <c r="D2420" s="44">
        <f t="shared" si="151"/>
        <v>0</v>
      </c>
      <c r="E2420" s="217">
        <f t="shared" si="153"/>
        <v>0</v>
      </c>
      <c r="F2420" s="284"/>
      <c r="G2420" s="289"/>
      <c r="H2420" s="304"/>
      <c r="I2420" s="290"/>
      <c r="J2420" s="304"/>
      <c r="K2420" s="305"/>
      <c r="L2420" s="50"/>
      <c r="M2420" s="63"/>
    </row>
    <row r="2421" spans="1:13">
      <c r="A2421" s="44">
        <f t="shared" ca="1" si="152"/>
        <v>0</v>
      </c>
      <c r="B2421" s="44" t="b" cm="1">
        <f t="array" ref="B2421">AND(分科號=E2421,D2421&gt;=分起日,D2421&lt;=分訖日,IF(分專案="全部",TRUE,J2421=分專案))</f>
        <v>0</v>
      </c>
      <c r="C2421" s="45">
        <f t="shared" si="150"/>
        <v>0</v>
      </c>
      <c r="D2421" s="44">
        <f t="shared" si="151"/>
        <v>0</v>
      </c>
      <c r="E2421" s="217">
        <f t="shared" si="153"/>
        <v>0</v>
      </c>
      <c r="F2421" s="284"/>
      <c r="G2421" s="289"/>
      <c r="H2421" s="304"/>
      <c r="I2421" s="290"/>
      <c r="J2421" s="304"/>
      <c r="K2421" s="305"/>
      <c r="L2421" s="50"/>
      <c r="M2421" s="63"/>
    </row>
    <row r="2422" spans="1:13">
      <c r="A2422" s="44">
        <f t="shared" ca="1" si="152"/>
        <v>0</v>
      </c>
      <c r="B2422" s="44" t="b" cm="1">
        <f t="array" ref="B2422">AND(分科號=E2422,D2422&gt;=分起日,D2422&lt;=分訖日,IF(分專案="全部",TRUE,J2422=分專案))</f>
        <v>0</v>
      </c>
      <c r="C2422" s="45">
        <f t="shared" si="150"/>
        <v>0</v>
      </c>
      <c r="D2422" s="44">
        <f t="shared" si="151"/>
        <v>0</v>
      </c>
      <c r="E2422" s="217">
        <f t="shared" si="153"/>
        <v>0</v>
      </c>
      <c r="F2422" s="284"/>
      <c r="G2422" s="289"/>
      <c r="H2422" s="304"/>
      <c r="I2422" s="290"/>
      <c r="J2422" s="304"/>
      <c r="K2422" s="305"/>
      <c r="L2422" s="50"/>
      <c r="M2422" s="63"/>
    </row>
    <row r="2423" spans="1:13">
      <c r="A2423" s="44">
        <f t="shared" ca="1" si="152"/>
        <v>0</v>
      </c>
      <c r="B2423" s="44" t="b" cm="1">
        <f t="array" ref="B2423">AND(分科號=E2423,D2423&gt;=分起日,D2423&lt;=分訖日,IF(分專案="全部",TRUE,J2423=分專案))</f>
        <v>0</v>
      </c>
      <c r="C2423" s="45">
        <f t="shared" si="150"/>
        <v>0</v>
      </c>
      <c r="D2423" s="44">
        <f t="shared" si="151"/>
        <v>0</v>
      </c>
      <c r="E2423" s="217">
        <f t="shared" si="153"/>
        <v>0</v>
      </c>
      <c r="F2423" s="284"/>
      <c r="G2423" s="289"/>
      <c r="H2423" s="304"/>
      <c r="I2423" s="290"/>
      <c r="J2423" s="304"/>
      <c r="K2423" s="305"/>
      <c r="L2423" s="50"/>
      <c r="M2423" s="63"/>
    </row>
    <row r="2424" spans="1:13">
      <c r="A2424" s="44">
        <f t="shared" ca="1" si="152"/>
        <v>0</v>
      </c>
      <c r="B2424" s="44" t="b" cm="1">
        <f t="array" ref="B2424">AND(分科號=E2424,D2424&gt;=分起日,D2424&lt;=分訖日,IF(分專案="全部",TRUE,J2424=分專案))</f>
        <v>0</v>
      </c>
      <c r="C2424" s="45">
        <f t="shared" si="150"/>
        <v>0</v>
      </c>
      <c r="D2424" s="44">
        <f t="shared" si="151"/>
        <v>0</v>
      </c>
      <c r="E2424" s="217">
        <f t="shared" si="153"/>
        <v>0</v>
      </c>
      <c r="F2424" s="284"/>
      <c r="G2424" s="289"/>
      <c r="H2424" s="304"/>
      <c r="I2424" s="290"/>
      <c r="J2424" s="304"/>
      <c r="K2424" s="305"/>
      <c r="L2424" s="50"/>
      <c r="M2424" s="63"/>
    </row>
    <row r="2425" spans="1:13">
      <c r="A2425" s="44">
        <f t="shared" ca="1" si="152"/>
        <v>0</v>
      </c>
      <c r="B2425" s="44" t="b" cm="1">
        <f t="array" ref="B2425">AND(分科號=E2425,D2425&gt;=分起日,D2425&lt;=分訖日,IF(分專案="全部",TRUE,J2425=分專案))</f>
        <v>0</v>
      </c>
      <c r="C2425" s="45">
        <f t="shared" si="150"/>
        <v>0</v>
      </c>
      <c r="D2425" s="44">
        <f t="shared" si="151"/>
        <v>0</v>
      </c>
      <c r="E2425" s="217">
        <f t="shared" si="153"/>
        <v>0</v>
      </c>
      <c r="F2425" s="284"/>
      <c r="G2425" s="289"/>
      <c r="H2425" s="304"/>
      <c r="I2425" s="290"/>
      <c r="J2425" s="304"/>
      <c r="K2425" s="305"/>
      <c r="L2425" s="50"/>
      <c r="M2425" s="63"/>
    </row>
    <row r="2426" spans="1:13">
      <c r="A2426" s="44">
        <f t="shared" ca="1" si="152"/>
        <v>0</v>
      </c>
      <c r="B2426" s="44" t="b" cm="1">
        <f t="array" ref="B2426">AND(分科號=E2426,D2426&gt;=分起日,D2426&lt;=分訖日,IF(分專案="全部",TRUE,J2426=分專案))</f>
        <v>0</v>
      </c>
      <c r="C2426" s="45">
        <f t="shared" si="150"/>
        <v>0</v>
      </c>
      <c r="D2426" s="44">
        <f t="shared" si="151"/>
        <v>0</v>
      </c>
      <c r="E2426" s="217">
        <f t="shared" si="153"/>
        <v>0</v>
      </c>
      <c r="F2426" s="284"/>
      <c r="G2426" s="289"/>
      <c r="H2426" s="304"/>
      <c r="I2426" s="290"/>
      <c r="J2426" s="304"/>
      <c r="K2426" s="305"/>
      <c r="L2426" s="50"/>
      <c r="M2426" s="63"/>
    </row>
    <row r="2427" spans="1:13">
      <c r="A2427" s="44">
        <f t="shared" ca="1" si="152"/>
        <v>0</v>
      </c>
      <c r="B2427" s="44" t="b" cm="1">
        <f t="array" ref="B2427">AND(分科號=E2427,D2427&gt;=分起日,D2427&lt;=分訖日,IF(分專案="全部",TRUE,J2427=分專案))</f>
        <v>0</v>
      </c>
      <c r="C2427" s="45">
        <f t="shared" si="150"/>
        <v>0</v>
      </c>
      <c r="D2427" s="44">
        <f t="shared" si="151"/>
        <v>0</v>
      </c>
      <c r="E2427" s="217">
        <f t="shared" si="153"/>
        <v>0</v>
      </c>
      <c r="F2427" s="284"/>
      <c r="G2427" s="289"/>
      <c r="H2427" s="304"/>
      <c r="I2427" s="290"/>
      <c r="J2427" s="304"/>
      <c r="K2427" s="305"/>
      <c r="L2427" s="50"/>
      <c r="M2427" s="63"/>
    </row>
    <row r="2428" spans="1:13">
      <c r="A2428" s="44">
        <f t="shared" ca="1" si="152"/>
        <v>0</v>
      </c>
      <c r="B2428" s="44" t="b" cm="1">
        <f t="array" ref="B2428">AND(分科號=E2428,D2428&gt;=分起日,D2428&lt;=分訖日,IF(分專案="全部",TRUE,J2428=分專案))</f>
        <v>0</v>
      </c>
      <c r="C2428" s="45">
        <f t="shared" si="150"/>
        <v>0</v>
      </c>
      <c r="D2428" s="44">
        <f t="shared" si="151"/>
        <v>0</v>
      </c>
      <c r="E2428" s="217">
        <f t="shared" si="153"/>
        <v>0</v>
      </c>
      <c r="F2428" s="284"/>
      <c r="G2428" s="289"/>
      <c r="H2428" s="304"/>
      <c r="I2428" s="290"/>
      <c r="J2428" s="304"/>
      <c r="K2428" s="305"/>
      <c r="L2428" s="50"/>
      <c r="M2428" s="63"/>
    </row>
    <row r="2429" spans="1:13">
      <c r="A2429" s="44">
        <f t="shared" ca="1" si="152"/>
        <v>0</v>
      </c>
      <c r="B2429" s="44" t="b" cm="1">
        <f t="array" ref="B2429">AND(分科號=E2429,D2429&gt;=分起日,D2429&lt;=分訖日,IF(分專案="全部",TRUE,J2429=分專案))</f>
        <v>0</v>
      </c>
      <c r="C2429" s="45">
        <f t="shared" si="150"/>
        <v>0</v>
      </c>
      <c r="D2429" s="44">
        <f t="shared" si="151"/>
        <v>0</v>
      </c>
      <c r="E2429" s="217">
        <f t="shared" si="153"/>
        <v>0</v>
      </c>
      <c r="F2429" s="284"/>
      <c r="G2429" s="289"/>
      <c r="H2429" s="304"/>
      <c r="I2429" s="290"/>
      <c r="J2429" s="304"/>
      <c r="K2429" s="305"/>
      <c r="L2429" s="50"/>
      <c r="M2429" s="63"/>
    </row>
    <row r="2430" spans="1:13">
      <c r="A2430" s="44">
        <f t="shared" ca="1" si="152"/>
        <v>0</v>
      </c>
      <c r="B2430" s="44" t="b" cm="1">
        <f t="array" ref="B2430">AND(分科號=E2430,D2430&gt;=分起日,D2430&lt;=分訖日,IF(分專案="全部",TRUE,J2430=分專案))</f>
        <v>0</v>
      </c>
      <c r="C2430" s="45">
        <f t="shared" si="150"/>
        <v>0</v>
      </c>
      <c r="D2430" s="44">
        <f t="shared" si="151"/>
        <v>0</v>
      </c>
      <c r="E2430" s="217">
        <f t="shared" si="153"/>
        <v>0</v>
      </c>
      <c r="F2430" s="284"/>
      <c r="G2430" s="289"/>
      <c r="H2430" s="304"/>
      <c r="I2430" s="290"/>
      <c r="J2430" s="304"/>
      <c r="K2430" s="305"/>
      <c r="L2430" s="50"/>
      <c r="M2430" s="63"/>
    </row>
    <row r="2431" spans="1:13">
      <c r="A2431" s="44">
        <f t="shared" ca="1" si="152"/>
        <v>0</v>
      </c>
      <c r="B2431" s="44" t="b" cm="1">
        <f t="array" ref="B2431">AND(分科號=E2431,D2431&gt;=分起日,D2431&lt;=分訖日,IF(分專案="全部",TRUE,J2431=分專案))</f>
        <v>0</v>
      </c>
      <c r="C2431" s="45">
        <f t="shared" si="150"/>
        <v>0</v>
      </c>
      <c r="D2431" s="44">
        <f t="shared" si="151"/>
        <v>0</v>
      </c>
      <c r="E2431" s="217">
        <f t="shared" si="153"/>
        <v>0</v>
      </c>
      <c r="F2431" s="284"/>
      <c r="G2431" s="289"/>
      <c r="H2431" s="304"/>
      <c r="I2431" s="290"/>
      <c r="J2431" s="304"/>
      <c r="K2431" s="305"/>
      <c r="L2431" s="50"/>
      <c r="M2431" s="63"/>
    </row>
    <row r="2432" spans="1:13">
      <c r="A2432" s="44">
        <f t="shared" ca="1" si="152"/>
        <v>0</v>
      </c>
      <c r="B2432" s="44" t="b" cm="1">
        <f t="array" ref="B2432">AND(分科號=E2432,D2432&gt;=分起日,D2432&lt;=分訖日,IF(分專案="全部",TRUE,J2432=分專案))</f>
        <v>0</v>
      </c>
      <c r="C2432" s="45">
        <f t="shared" si="150"/>
        <v>0</v>
      </c>
      <c r="D2432" s="44">
        <f t="shared" si="151"/>
        <v>0</v>
      </c>
      <c r="E2432" s="217">
        <f t="shared" si="153"/>
        <v>0</v>
      </c>
      <c r="F2432" s="284"/>
      <c r="G2432" s="289"/>
      <c r="H2432" s="304"/>
      <c r="I2432" s="290"/>
      <c r="J2432" s="304"/>
      <c r="K2432" s="305"/>
      <c r="L2432" s="50"/>
      <c r="M2432" s="63"/>
    </row>
    <row r="2433" spans="1:13">
      <c r="A2433" s="44">
        <f t="shared" ca="1" si="152"/>
        <v>0</v>
      </c>
      <c r="B2433" s="44" t="b" cm="1">
        <f t="array" ref="B2433">AND(分科號=E2433,D2433&gt;=分起日,D2433&lt;=分訖日,IF(分專案="全部",TRUE,J2433=分專案))</f>
        <v>0</v>
      </c>
      <c r="C2433" s="45">
        <f t="shared" si="150"/>
        <v>0</v>
      </c>
      <c r="D2433" s="44">
        <f t="shared" si="151"/>
        <v>0</v>
      </c>
      <c r="E2433" s="217">
        <f t="shared" si="153"/>
        <v>0</v>
      </c>
      <c r="F2433" s="284"/>
      <c r="G2433" s="289"/>
      <c r="H2433" s="304"/>
      <c r="I2433" s="290"/>
      <c r="J2433" s="304"/>
      <c r="K2433" s="305"/>
      <c r="L2433" s="50"/>
      <c r="M2433" s="63"/>
    </row>
    <row r="2434" spans="1:13">
      <c r="A2434" s="44">
        <f t="shared" ca="1" si="152"/>
        <v>0</v>
      </c>
      <c r="B2434" s="44" t="b" cm="1">
        <f t="array" ref="B2434">AND(分科號=E2434,D2434&gt;=分起日,D2434&lt;=分訖日,IF(分專案="全部",TRUE,J2434=分專案))</f>
        <v>0</v>
      </c>
      <c r="C2434" s="45">
        <f t="shared" si="150"/>
        <v>0</v>
      </c>
      <c r="D2434" s="44">
        <f t="shared" si="151"/>
        <v>0</v>
      </c>
      <c r="E2434" s="217">
        <f t="shared" si="153"/>
        <v>0</v>
      </c>
      <c r="F2434" s="284"/>
      <c r="G2434" s="289"/>
      <c r="H2434" s="304"/>
      <c r="I2434" s="290"/>
      <c r="J2434" s="304"/>
      <c r="K2434" s="305"/>
      <c r="L2434" s="50"/>
      <c r="M2434" s="63"/>
    </row>
    <row r="2435" spans="1:13">
      <c r="A2435" s="44">
        <f t="shared" ca="1" si="152"/>
        <v>0</v>
      </c>
      <c r="B2435" s="44" t="b" cm="1">
        <f t="array" ref="B2435">AND(分科號=E2435,D2435&gt;=分起日,D2435&lt;=分訖日,IF(分專案="全部",TRUE,J2435=分專案))</f>
        <v>0</v>
      </c>
      <c r="C2435" s="45">
        <f t="shared" si="150"/>
        <v>0</v>
      </c>
      <c r="D2435" s="44">
        <f t="shared" si="151"/>
        <v>0</v>
      </c>
      <c r="E2435" s="217">
        <f t="shared" si="153"/>
        <v>0</v>
      </c>
      <c r="F2435" s="284"/>
      <c r="G2435" s="289"/>
      <c r="H2435" s="304"/>
      <c r="I2435" s="290"/>
      <c r="J2435" s="304"/>
      <c r="K2435" s="305"/>
      <c r="L2435" s="50"/>
      <c r="M2435" s="63"/>
    </row>
    <row r="2436" spans="1:13">
      <c r="A2436" s="44">
        <f t="shared" ca="1" si="152"/>
        <v>0</v>
      </c>
      <c r="B2436" s="44" t="b" cm="1">
        <f t="array" ref="B2436">AND(分科號=E2436,D2436&gt;=分起日,D2436&lt;=分訖日,IF(分專案="全部",TRUE,J2436=分專案))</f>
        <v>0</v>
      </c>
      <c r="C2436" s="45">
        <f t="shared" si="150"/>
        <v>0</v>
      </c>
      <c r="D2436" s="44">
        <f t="shared" si="151"/>
        <v>0</v>
      </c>
      <c r="E2436" s="217">
        <f t="shared" si="153"/>
        <v>0</v>
      </c>
      <c r="F2436" s="284"/>
      <c r="G2436" s="289"/>
      <c r="H2436" s="304"/>
      <c r="I2436" s="290"/>
      <c r="J2436" s="304"/>
      <c r="K2436" s="305"/>
      <c r="L2436" s="50"/>
      <c r="M2436" s="63"/>
    </row>
    <row r="2437" spans="1:13">
      <c r="A2437" s="44">
        <f t="shared" ca="1" si="152"/>
        <v>0</v>
      </c>
      <c r="B2437" s="44" t="b" cm="1">
        <f t="array" ref="B2437">AND(分科號=E2437,D2437&gt;=分起日,D2437&lt;=分訖日,IF(分專案="全部",TRUE,J2437=分專案))</f>
        <v>0</v>
      </c>
      <c r="C2437" s="45">
        <f t="shared" si="150"/>
        <v>0</v>
      </c>
      <c r="D2437" s="44">
        <f t="shared" si="151"/>
        <v>0</v>
      </c>
      <c r="E2437" s="217">
        <f t="shared" si="153"/>
        <v>0</v>
      </c>
      <c r="F2437" s="284"/>
      <c r="G2437" s="289"/>
      <c r="H2437" s="304"/>
      <c r="I2437" s="290"/>
      <c r="J2437" s="304"/>
      <c r="K2437" s="305"/>
      <c r="L2437" s="50"/>
      <c r="M2437" s="63"/>
    </row>
    <row r="2438" spans="1:13">
      <c r="A2438" s="44">
        <f t="shared" ca="1" si="152"/>
        <v>0</v>
      </c>
      <c r="B2438" s="44" t="b" cm="1">
        <f t="array" ref="B2438">AND(分科號=E2438,D2438&gt;=分起日,D2438&lt;=分訖日,IF(分專案="全部",TRUE,J2438=分專案))</f>
        <v>0</v>
      </c>
      <c r="C2438" s="45">
        <f t="shared" si="150"/>
        <v>0</v>
      </c>
      <c r="D2438" s="44">
        <f t="shared" si="151"/>
        <v>0</v>
      </c>
      <c r="E2438" s="217">
        <f t="shared" si="153"/>
        <v>0</v>
      </c>
      <c r="F2438" s="284"/>
      <c r="G2438" s="289"/>
      <c r="H2438" s="304"/>
      <c r="I2438" s="290"/>
      <c r="J2438" s="304"/>
      <c r="K2438" s="305"/>
      <c r="L2438" s="50"/>
      <c r="M2438" s="63"/>
    </row>
    <row r="2439" spans="1:13">
      <c r="A2439" s="44">
        <f t="shared" ca="1" si="152"/>
        <v>0</v>
      </c>
      <c r="B2439" s="44" t="b" cm="1">
        <f t="array" ref="B2439">AND(分科號=E2439,D2439&gt;=分起日,D2439&lt;=分訖日,IF(分專案="全部",TRUE,J2439=分專案))</f>
        <v>0</v>
      </c>
      <c r="C2439" s="45">
        <f t="shared" ref="C2439:C2502" si="154">IF(F2439&lt;&gt;"",F2439,IF(E2439&lt;&gt;0,INDEX(C:C,ROW()-1),0))</f>
        <v>0</v>
      </c>
      <c r="D2439" s="44">
        <f t="shared" ref="D2439:D2502" si="155">IF(G2439&lt;&gt;"",G2439,IF(E2439&lt;&gt;0,INDEX(D:D,ROW()-1),0))</f>
        <v>0</v>
      </c>
      <c r="E2439" s="217">
        <f t="shared" si="153"/>
        <v>0</v>
      </c>
      <c r="F2439" s="284"/>
      <c r="G2439" s="289"/>
      <c r="H2439" s="304"/>
      <c r="I2439" s="290"/>
      <c r="J2439" s="304"/>
      <c r="K2439" s="305"/>
      <c r="L2439" s="50"/>
      <c r="M2439" s="63"/>
    </row>
    <row r="2440" spans="1:13">
      <c r="A2440" s="44">
        <f t="shared" ca="1" si="152"/>
        <v>0</v>
      </c>
      <c r="B2440" s="44" t="b" cm="1">
        <f t="array" ref="B2440">AND(分科號=E2440,D2440&gt;=分起日,D2440&lt;=分訖日,IF(分專案="全部",TRUE,J2440=分專案))</f>
        <v>0</v>
      </c>
      <c r="C2440" s="45">
        <f t="shared" si="154"/>
        <v>0</v>
      </c>
      <c r="D2440" s="44">
        <f t="shared" si="155"/>
        <v>0</v>
      </c>
      <c r="E2440" s="217">
        <f t="shared" si="153"/>
        <v>0</v>
      </c>
      <c r="F2440" s="284"/>
      <c r="G2440" s="289"/>
      <c r="H2440" s="304"/>
      <c r="I2440" s="290"/>
      <c r="J2440" s="304"/>
      <c r="K2440" s="305"/>
      <c r="L2440" s="50"/>
      <c r="M2440" s="63"/>
    </row>
    <row r="2441" spans="1:13">
      <c r="A2441" s="44">
        <f t="shared" ref="A2441:A2504" ca="1" si="156">IF(B2441,COUNTIF(OFFSET(B2441,ROW()*-1+6,,ROW()-5),TRUE),0)</f>
        <v>0</v>
      </c>
      <c r="B2441" s="44" t="b" cm="1">
        <f t="array" ref="B2441">AND(分科號=E2441,D2441&gt;=分起日,D2441&lt;=分訖日,IF(分專案="全部",TRUE,J2441=分專案))</f>
        <v>0</v>
      </c>
      <c r="C2441" s="45">
        <f t="shared" si="154"/>
        <v>0</v>
      </c>
      <c r="D2441" s="44">
        <f t="shared" si="155"/>
        <v>0</v>
      </c>
      <c r="E2441" s="217">
        <f t="shared" si="153"/>
        <v>0</v>
      </c>
      <c r="F2441" s="284"/>
      <c r="G2441" s="289"/>
      <c r="H2441" s="304"/>
      <c r="I2441" s="290"/>
      <c r="J2441" s="304"/>
      <c r="K2441" s="305"/>
      <c r="L2441" s="50"/>
      <c r="M2441" s="63"/>
    </row>
    <row r="2442" spans="1:13">
      <c r="A2442" s="44">
        <f t="shared" ca="1" si="156"/>
        <v>0</v>
      </c>
      <c r="B2442" s="44" t="b" cm="1">
        <f t="array" ref="B2442">AND(分科號=E2442,D2442&gt;=分起日,D2442&lt;=分訖日,IF(分專案="全部",TRUE,J2442=分專案))</f>
        <v>0</v>
      </c>
      <c r="C2442" s="45">
        <f t="shared" si="154"/>
        <v>0</v>
      </c>
      <c r="D2442" s="44">
        <f t="shared" si="155"/>
        <v>0</v>
      </c>
      <c r="E2442" s="217">
        <f t="shared" ref="E2442:E2505" si="157">IF(I2442&lt;&gt;"",VALUE(TRIM(LEFT(I2442,6))),0)</f>
        <v>0</v>
      </c>
      <c r="F2442" s="284"/>
      <c r="G2442" s="289"/>
      <c r="H2442" s="304"/>
      <c r="I2442" s="290"/>
      <c r="J2442" s="304"/>
      <c r="K2442" s="305"/>
      <c r="L2442" s="50"/>
      <c r="M2442" s="63"/>
    </row>
    <row r="2443" spans="1:13">
      <c r="A2443" s="44">
        <f t="shared" ca="1" si="156"/>
        <v>0</v>
      </c>
      <c r="B2443" s="44" t="b" cm="1">
        <f t="array" ref="B2443">AND(分科號=E2443,D2443&gt;=分起日,D2443&lt;=分訖日,IF(分專案="全部",TRUE,J2443=分專案))</f>
        <v>0</v>
      </c>
      <c r="C2443" s="45">
        <f t="shared" si="154"/>
        <v>0</v>
      </c>
      <c r="D2443" s="44">
        <f t="shared" si="155"/>
        <v>0</v>
      </c>
      <c r="E2443" s="217">
        <f t="shared" si="157"/>
        <v>0</v>
      </c>
      <c r="F2443" s="284"/>
      <c r="G2443" s="289"/>
      <c r="H2443" s="304"/>
      <c r="I2443" s="290"/>
      <c r="J2443" s="304"/>
      <c r="K2443" s="305"/>
      <c r="L2443" s="50"/>
      <c r="M2443" s="63"/>
    </row>
    <row r="2444" spans="1:13">
      <c r="A2444" s="44">
        <f t="shared" ca="1" si="156"/>
        <v>0</v>
      </c>
      <c r="B2444" s="44" t="b" cm="1">
        <f t="array" ref="B2444">AND(分科號=E2444,D2444&gt;=分起日,D2444&lt;=分訖日,IF(分專案="全部",TRUE,J2444=分專案))</f>
        <v>0</v>
      </c>
      <c r="C2444" s="45">
        <f t="shared" si="154"/>
        <v>0</v>
      </c>
      <c r="D2444" s="44">
        <f t="shared" si="155"/>
        <v>0</v>
      </c>
      <c r="E2444" s="217">
        <f t="shared" si="157"/>
        <v>0</v>
      </c>
      <c r="F2444" s="284"/>
      <c r="G2444" s="289"/>
      <c r="H2444" s="304"/>
      <c r="I2444" s="290"/>
      <c r="J2444" s="304"/>
      <c r="K2444" s="305"/>
      <c r="L2444" s="50"/>
      <c r="M2444" s="63"/>
    </row>
    <row r="2445" spans="1:13">
      <c r="A2445" s="44">
        <f t="shared" ca="1" si="156"/>
        <v>0</v>
      </c>
      <c r="B2445" s="44" t="b" cm="1">
        <f t="array" ref="B2445">AND(分科號=E2445,D2445&gt;=分起日,D2445&lt;=分訖日,IF(分專案="全部",TRUE,J2445=分專案))</f>
        <v>0</v>
      </c>
      <c r="C2445" s="45">
        <f t="shared" si="154"/>
        <v>0</v>
      </c>
      <c r="D2445" s="44">
        <f t="shared" si="155"/>
        <v>0</v>
      </c>
      <c r="E2445" s="217">
        <f t="shared" si="157"/>
        <v>0</v>
      </c>
      <c r="F2445" s="284"/>
      <c r="G2445" s="289"/>
      <c r="H2445" s="304"/>
      <c r="I2445" s="290"/>
      <c r="J2445" s="304"/>
      <c r="K2445" s="305"/>
      <c r="L2445" s="50"/>
      <c r="M2445" s="63"/>
    </row>
    <row r="2446" spans="1:13">
      <c r="A2446" s="44">
        <f t="shared" ca="1" si="156"/>
        <v>0</v>
      </c>
      <c r="B2446" s="44" t="b" cm="1">
        <f t="array" ref="B2446">AND(分科號=E2446,D2446&gt;=分起日,D2446&lt;=分訖日,IF(分專案="全部",TRUE,J2446=分專案))</f>
        <v>0</v>
      </c>
      <c r="C2446" s="45">
        <f t="shared" si="154"/>
        <v>0</v>
      </c>
      <c r="D2446" s="44">
        <f t="shared" si="155"/>
        <v>0</v>
      </c>
      <c r="E2446" s="217">
        <f t="shared" si="157"/>
        <v>0</v>
      </c>
      <c r="F2446" s="284"/>
      <c r="G2446" s="289"/>
      <c r="H2446" s="304"/>
      <c r="I2446" s="290"/>
      <c r="J2446" s="304"/>
      <c r="K2446" s="305"/>
      <c r="L2446" s="50"/>
      <c r="M2446" s="63"/>
    </row>
    <row r="2447" spans="1:13">
      <c r="A2447" s="44">
        <f t="shared" ca="1" si="156"/>
        <v>0</v>
      </c>
      <c r="B2447" s="44" t="b" cm="1">
        <f t="array" ref="B2447">AND(分科號=E2447,D2447&gt;=分起日,D2447&lt;=分訖日,IF(分專案="全部",TRUE,J2447=分專案))</f>
        <v>0</v>
      </c>
      <c r="C2447" s="45">
        <f t="shared" si="154"/>
        <v>0</v>
      </c>
      <c r="D2447" s="44">
        <f t="shared" si="155"/>
        <v>0</v>
      </c>
      <c r="E2447" s="217">
        <f t="shared" si="157"/>
        <v>0</v>
      </c>
      <c r="F2447" s="284"/>
      <c r="G2447" s="289"/>
      <c r="H2447" s="304"/>
      <c r="I2447" s="290"/>
      <c r="J2447" s="304"/>
      <c r="K2447" s="305"/>
      <c r="L2447" s="50"/>
      <c r="M2447" s="63"/>
    </row>
    <row r="2448" spans="1:13">
      <c r="A2448" s="44">
        <f t="shared" ca="1" si="156"/>
        <v>0</v>
      </c>
      <c r="B2448" s="44" t="b" cm="1">
        <f t="array" ref="B2448">AND(分科號=E2448,D2448&gt;=分起日,D2448&lt;=分訖日,IF(分專案="全部",TRUE,J2448=分專案))</f>
        <v>0</v>
      </c>
      <c r="C2448" s="45">
        <f t="shared" si="154"/>
        <v>0</v>
      </c>
      <c r="D2448" s="44">
        <f t="shared" si="155"/>
        <v>0</v>
      </c>
      <c r="E2448" s="217">
        <f t="shared" si="157"/>
        <v>0</v>
      </c>
      <c r="F2448" s="284"/>
      <c r="G2448" s="289"/>
      <c r="H2448" s="304"/>
      <c r="I2448" s="290"/>
      <c r="J2448" s="304"/>
      <c r="K2448" s="305"/>
      <c r="L2448" s="50"/>
      <c r="M2448" s="63"/>
    </row>
    <row r="2449" spans="1:13">
      <c r="A2449" s="44">
        <f t="shared" ca="1" si="156"/>
        <v>0</v>
      </c>
      <c r="B2449" s="44" t="b" cm="1">
        <f t="array" ref="B2449">AND(分科號=E2449,D2449&gt;=分起日,D2449&lt;=分訖日,IF(分專案="全部",TRUE,J2449=分專案))</f>
        <v>0</v>
      </c>
      <c r="C2449" s="45">
        <f t="shared" si="154"/>
        <v>0</v>
      </c>
      <c r="D2449" s="44">
        <f t="shared" si="155"/>
        <v>0</v>
      </c>
      <c r="E2449" s="217">
        <f t="shared" si="157"/>
        <v>0</v>
      </c>
      <c r="F2449" s="284"/>
      <c r="G2449" s="289"/>
      <c r="H2449" s="304"/>
      <c r="I2449" s="290"/>
      <c r="J2449" s="304"/>
      <c r="K2449" s="305"/>
      <c r="L2449" s="50"/>
      <c r="M2449" s="63"/>
    </row>
    <row r="2450" spans="1:13">
      <c r="A2450" s="44">
        <f t="shared" ca="1" si="156"/>
        <v>0</v>
      </c>
      <c r="B2450" s="44" t="b" cm="1">
        <f t="array" ref="B2450">AND(分科號=E2450,D2450&gt;=分起日,D2450&lt;=分訖日,IF(分專案="全部",TRUE,J2450=分專案))</f>
        <v>0</v>
      </c>
      <c r="C2450" s="45">
        <f t="shared" si="154"/>
        <v>0</v>
      </c>
      <c r="D2450" s="44">
        <f t="shared" si="155"/>
        <v>0</v>
      </c>
      <c r="E2450" s="217">
        <f t="shared" si="157"/>
        <v>0</v>
      </c>
      <c r="F2450" s="284"/>
      <c r="G2450" s="289"/>
      <c r="H2450" s="304"/>
      <c r="I2450" s="290"/>
      <c r="J2450" s="304"/>
      <c r="K2450" s="305"/>
      <c r="L2450" s="50"/>
      <c r="M2450" s="63"/>
    </row>
    <row r="2451" spans="1:13">
      <c r="A2451" s="44">
        <f t="shared" ca="1" si="156"/>
        <v>0</v>
      </c>
      <c r="B2451" s="44" t="b" cm="1">
        <f t="array" ref="B2451">AND(分科號=E2451,D2451&gt;=分起日,D2451&lt;=分訖日,IF(分專案="全部",TRUE,J2451=分專案))</f>
        <v>0</v>
      </c>
      <c r="C2451" s="45">
        <f t="shared" si="154"/>
        <v>0</v>
      </c>
      <c r="D2451" s="44">
        <f t="shared" si="155"/>
        <v>0</v>
      </c>
      <c r="E2451" s="217">
        <f t="shared" si="157"/>
        <v>0</v>
      </c>
      <c r="F2451" s="284"/>
      <c r="G2451" s="289"/>
      <c r="H2451" s="304"/>
      <c r="I2451" s="290"/>
      <c r="J2451" s="304"/>
      <c r="K2451" s="305"/>
      <c r="L2451" s="50"/>
      <c r="M2451" s="63"/>
    </row>
    <row r="2452" spans="1:13">
      <c r="A2452" s="44">
        <f t="shared" ca="1" si="156"/>
        <v>0</v>
      </c>
      <c r="B2452" s="44" t="b" cm="1">
        <f t="array" ref="B2452">AND(分科號=E2452,D2452&gt;=分起日,D2452&lt;=分訖日,IF(分專案="全部",TRUE,J2452=分專案))</f>
        <v>0</v>
      </c>
      <c r="C2452" s="45">
        <f t="shared" si="154"/>
        <v>0</v>
      </c>
      <c r="D2452" s="44">
        <f t="shared" si="155"/>
        <v>0</v>
      </c>
      <c r="E2452" s="217">
        <f t="shared" si="157"/>
        <v>0</v>
      </c>
      <c r="F2452" s="284"/>
      <c r="G2452" s="289"/>
      <c r="H2452" s="304"/>
      <c r="I2452" s="290"/>
      <c r="J2452" s="304"/>
      <c r="K2452" s="305"/>
      <c r="L2452" s="50"/>
      <c r="M2452" s="63"/>
    </row>
    <row r="2453" spans="1:13">
      <c r="A2453" s="44">
        <f t="shared" ca="1" si="156"/>
        <v>0</v>
      </c>
      <c r="B2453" s="44" t="b" cm="1">
        <f t="array" ref="B2453">AND(分科號=E2453,D2453&gt;=分起日,D2453&lt;=分訖日,IF(分專案="全部",TRUE,J2453=分專案))</f>
        <v>0</v>
      </c>
      <c r="C2453" s="45">
        <f t="shared" si="154"/>
        <v>0</v>
      </c>
      <c r="D2453" s="44">
        <f t="shared" si="155"/>
        <v>0</v>
      </c>
      <c r="E2453" s="217">
        <f t="shared" si="157"/>
        <v>0</v>
      </c>
      <c r="F2453" s="284"/>
      <c r="G2453" s="289"/>
      <c r="H2453" s="304"/>
      <c r="I2453" s="290"/>
      <c r="J2453" s="304"/>
      <c r="K2453" s="305"/>
      <c r="L2453" s="50"/>
      <c r="M2453" s="63"/>
    </row>
    <row r="2454" spans="1:13">
      <c r="A2454" s="44">
        <f t="shared" ca="1" si="156"/>
        <v>0</v>
      </c>
      <c r="B2454" s="44" t="b" cm="1">
        <f t="array" ref="B2454">AND(分科號=E2454,D2454&gt;=分起日,D2454&lt;=分訖日,IF(分專案="全部",TRUE,J2454=分專案))</f>
        <v>0</v>
      </c>
      <c r="C2454" s="45">
        <f t="shared" si="154"/>
        <v>0</v>
      </c>
      <c r="D2454" s="44">
        <f t="shared" si="155"/>
        <v>0</v>
      </c>
      <c r="E2454" s="217">
        <f t="shared" si="157"/>
        <v>0</v>
      </c>
      <c r="F2454" s="284"/>
      <c r="G2454" s="289"/>
      <c r="H2454" s="304"/>
      <c r="I2454" s="290"/>
      <c r="J2454" s="304"/>
      <c r="K2454" s="305"/>
      <c r="L2454" s="50"/>
      <c r="M2454" s="63"/>
    </row>
    <row r="2455" spans="1:13">
      <c r="A2455" s="44">
        <f t="shared" ca="1" si="156"/>
        <v>0</v>
      </c>
      <c r="B2455" s="44" t="b" cm="1">
        <f t="array" ref="B2455">AND(分科號=E2455,D2455&gt;=分起日,D2455&lt;=分訖日,IF(分專案="全部",TRUE,J2455=分專案))</f>
        <v>0</v>
      </c>
      <c r="C2455" s="45">
        <f t="shared" si="154"/>
        <v>0</v>
      </c>
      <c r="D2455" s="44">
        <f t="shared" si="155"/>
        <v>0</v>
      </c>
      <c r="E2455" s="217">
        <f t="shared" si="157"/>
        <v>0</v>
      </c>
      <c r="F2455" s="284"/>
      <c r="G2455" s="289"/>
      <c r="H2455" s="304"/>
      <c r="I2455" s="290"/>
      <c r="J2455" s="304"/>
      <c r="K2455" s="305"/>
      <c r="L2455" s="50"/>
      <c r="M2455" s="63"/>
    </row>
    <row r="2456" spans="1:13">
      <c r="A2456" s="44">
        <f t="shared" ca="1" si="156"/>
        <v>0</v>
      </c>
      <c r="B2456" s="44" t="b" cm="1">
        <f t="array" ref="B2456">AND(分科號=E2456,D2456&gt;=分起日,D2456&lt;=分訖日,IF(分專案="全部",TRUE,J2456=分專案))</f>
        <v>0</v>
      </c>
      <c r="C2456" s="45">
        <f t="shared" si="154"/>
        <v>0</v>
      </c>
      <c r="D2456" s="44">
        <f t="shared" si="155"/>
        <v>0</v>
      </c>
      <c r="E2456" s="217">
        <f t="shared" si="157"/>
        <v>0</v>
      </c>
      <c r="F2456" s="284"/>
      <c r="G2456" s="289"/>
      <c r="H2456" s="304"/>
      <c r="I2456" s="290"/>
      <c r="J2456" s="304"/>
      <c r="K2456" s="305"/>
      <c r="L2456" s="50"/>
      <c r="M2456" s="63"/>
    </row>
    <row r="2457" spans="1:13">
      <c r="A2457" s="44">
        <f t="shared" ca="1" si="156"/>
        <v>0</v>
      </c>
      <c r="B2457" s="44" t="b" cm="1">
        <f t="array" ref="B2457">AND(分科號=E2457,D2457&gt;=分起日,D2457&lt;=分訖日,IF(分專案="全部",TRUE,J2457=分專案))</f>
        <v>0</v>
      </c>
      <c r="C2457" s="45">
        <f t="shared" si="154"/>
        <v>0</v>
      </c>
      <c r="D2457" s="44">
        <f t="shared" si="155"/>
        <v>0</v>
      </c>
      <c r="E2457" s="217">
        <f t="shared" si="157"/>
        <v>0</v>
      </c>
      <c r="F2457" s="284"/>
      <c r="G2457" s="289"/>
      <c r="H2457" s="304"/>
      <c r="I2457" s="290"/>
      <c r="J2457" s="304"/>
      <c r="K2457" s="305"/>
      <c r="L2457" s="50"/>
      <c r="M2457" s="63"/>
    </row>
    <row r="2458" spans="1:13">
      <c r="A2458" s="44">
        <f t="shared" ca="1" si="156"/>
        <v>0</v>
      </c>
      <c r="B2458" s="44" t="b" cm="1">
        <f t="array" ref="B2458">AND(分科號=E2458,D2458&gt;=分起日,D2458&lt;=分訖日,IF(分專案="全部",TRUE,J2458=分專案))</f>
        <v>0</v>
      </c>
      <c r="C2458" s="45">
        <f t="shared" si="154"/>
        <v>0</v>
      </c>
      <c r="D2458" s="44">
        <f t="shared" si="155"/>
        <v>0</v>
      </c>
      <c r="E2458" s="217">
        <f t="shared" si="157"/>
        <v>0</v>
      </c>
      <c r="F2458" s="284"/>
      <c r="G2458" s="289"/>
      <c r="H2458" s="304"/>
      <c r="I2458" s="290"/>
      <c r="J2458" s="304"/>
      <c r="K2458" s="305"/>
      <c r="L2458" s="50"/>
      <c r="M2458" s="63"/>
    </row>
    <row r="2459" spans="1:13">
      <c r="A2459" s="44">
        <f t="shared" ca="1" si="156"/>
        <v>0</v>
      </c>
      <c r="B2459" s="44" t="b" cm="1">
        <f t="array" ref="B2459">AND(分科號=E2459,D2459&gt;=分起日,D2459&lt;=分訖日,IF(分專案="全部",TRUE,J2459=分專案))</f>
        <v>0</v>
      </c>
      <c r="C2459" s="45">
        <f t="shared" si="154"/>
        <v>0</v>
      </c>
      <c r="D2459" s="44">
        <f t="shared" si="155"/>
        <v>0</v>
      </c>
      <c r="E2459" s="217">
        <f t="shared" si="157"/>
        <v>0</v>
      </c>
      <c r="F2459" s="284"/>
      <c r="G2459" s="289"/>
      <c r="H2459" s="304"/>
      <c r="I2459" s="290"/>
      <c r="J2459" s="304"/>
      <c r="K2459" s="305"/>
      <c r="L2459" s="50"/>
      <c r="M2459" s="63"/>
    </row>
    <row r="2460" spans="1:13">
      <c r="A2460" s="44">
        <f t="shared" ca="1" si="156"/>
        <v>0</v>
      </c>
      <c r="B2460" s="44" t="b" cm="1">
        <f t="array" ref="B2460">AND(分科號=E2460,D2460&gt;=分起日,D2460&lt;=分訖日,IF(分專案="全部",TRUE,J2460=分專案))</f>
        <v>0</v>
      </c>
      <c r="C2460" s="45">
        <f t="shared" si="154"/>
        <v>0</v>
      </c>
      <c r="D2460" s="44">
        <f t="shared" si="155"/>
        <v>0</v>
      </c>
      <c r="E2460" s="217">
        <f t="shared" si="157"/>
        <v>0</v>
      </c>
      <c r="F2460" s="284"/>
      <c r="G2460" s="289"/>
      <c r="H2460" s="304"/>
      <c r="I2460" s="290"/>
      <c r="J2460" s="304"/>
      <c r="K2460" s="305"/>
      <c r="L2460" s="50"/>
      <c r="M2460" s="63"/>
    </row>
    <row r="2461" spans="1:13">
      <c r="A2461" s="44">
        <f t="shared" ca="1" si="156"/>
        <v>0</v>
      </c>
      <c r="B2461" s="44" t="b" cm="1">
        <f t="array" ref="B2461">AND(分科號=E2461,D2461&gt;=分起日,D2461&lt;=分訖日,IF(分專案="全部",TRUE,J2461=分專案))</f>
        <v>0</v>
      </c>
      <c r="C2461" s="45">
        <f t="shared" si="154"/>
        <v>0</v>
      </c>
      <c r="D2461" s="44">
        <f t="shared" si="155"/>
        <v>0</v>
      </c>
      <c r="E2461" s="217">
        <f t="shared" si="157"/>
        <v>0</v>
      </c>
      <c r="F2461" s="284"/>
      <c r="G2461" s="289"/>
      <c r="H2461" s="304"/>
      <c r="I2461" s="290"/>
      <c r="J2461" s="304"/>
      <c r="K2461" s="305"/>
      <c r="L2461" s="50"/>
      <c r="M2461" s="63"/>
    </row>
    <row r="2462" spans="1:13">
      <c r="A2462" s="44">
        <f t="shared" ca="1" si="156"/>
        <v>0</v>
      </c>
      <c r="B2462" s="44" t="b" cm="1">
        <f t="array" ref="B2462">AND(分科號=E2462,D2462&gt;=分起日,D2462&lt;=分訖日,IF(分專案="全部",TRUE,J2462=分專案))</f>
        <v>0</v>
      </c>
      <c r="C2462" s="45">
        <f t="shared" si="154"/>
        <v>0</v>
      </c>
      <c r="D2462" s="44">
        <f t="shared" si="155"/>
        <v>0</v>
      </c>
      <c r="E2462" s="217">
        <f t="shared" si="157"/>
        <v>0</v>
      </c>
      <c r="F2462" s="284"/>
      <c r="G2462" s="289"/>
      <c r="H2462" s="304"/>
      <c r="I2462" s="290"/>
      <c r="J2462" s="304"/>
      <c r="K2462" s="305"/>
      <c r="L2462" s="50"/>
      <c r="M2462" s="63"/>
    </row>
    <row r="2463" spans="1:13">
      <c r="A2463" s="44">
        <f t="shared" ca="1" si="156"/>
        <v>0</v>
      </c>
      <c r="B2463" s="44" t="b" cm="1">
        <f t="array" ref="B2463">AND(分科號=E2463,D2463&gt;=分起日,D2463&lt;=分訖日,IF(分專案="全部",TRUE,J2463=分專案))</f>
        <v>0</v>
      </c>
      <c r="C2463" s="45">
        <f t="shared" si="154"/>
        <v>0</v>
      </c>
      <c r="D2463" s="44">
        <f t="shared" si="155"/>
        <v>0</v>
      </c>
      <c r="E2463" s="217">
        <f t="shared" si="157"/>
        <v>0</v>
      </c>
      <c r="F2463" s="284"/>
      <c r="G2463" s="289"/>
      <c r="H2463" s="304"/>
      <c r="I2463" s="290"/>
      <c r="J2463" s="304"/>
      <c r="K2463" s="305"/>
      <c r="L2463" s="50"/>
      <c r="M2463" s="63"/>
    </row>
    <row r="2464" spans="1:13">
      <c r="A2464" s="44">
        <f t="shared" ca="1" si="156"/>
        <v>0</v>
      </c>
      <c r="B2464" s="44" t="b" cm="1">
        <f t="array" ref="B2464">AND(分科號=E2464,D2464&gt;=分起日,D2464&lt;=分訖日,IF(分專案="全部",TRUE,J2464=分專案))</f>
        <v>0</v>
      </c>
      <c r="C2464" s="45">
        <f t="shared" si="154"/>
        <v>0</v>
      </c>
      <c r="D2464" s="44">
        <f t="shared" si="155"/>
        <v>0</v>
      </c>
      <c r="E2464" s="217">
        <f t="shared" si="157"/>
        <v>0</v>
      </c>
      <c r="F2464" s="284"/>
      <c r="G2464" s="289"/>
      <c r="H2464" s="304"/>
      <c r="I2464" s="290"/>
      <c r="J2464" s="304"/>
      <c r="K2464" s="305"/>
      <c r="L2464" s="50"/>
      <c r="M2464" s="63"/>
    </row>
    <row r="2465" spans="1:13">
      <c r="A2465" s="44">
        <f t="shared" ca="1" si="156"/>
        <v>0</v>
      </c>
      <c r="B2465" s="44" t="b" cm="1">
        <f t="array" ref="B2465">AND(分科號=E2465,D2465&gt;=分起日,D2465&lt;=分訖日,IF(分專案="全部",TRUE,J2465=分專案))</f>
        <v>0</v>
      </c>
      <c r="C2465" s="45">
        <f t="shared" si="154"/>
        <v>0</v>
      </c>
      <c r="D2465" s="44">
        <f t="shared" si="155"/>
        <v>0</v>
      </c>
      <c r="E2465" s="217">
        <f t="shared" si="157"/>
        <v>0</v>
      </c>
      <c r="F2465" s="284"/>
      <c r="G2465" s="289"/>
      <c r="H2465" s="304"/>
      <c r="I2465" s="290"/>
      <c r="J2465" s="304"/>
      <c r="K2465" s="305"/>
      <c r="L2465" s="50"/>
      <c r="M2465" s="63"/>
    </row>
    <row r="2466" spans="1:13">
      <c r="A2466" s="44">
        <f t="shared" ca="1" si="156"/>
        <v>0</v>
      </c>
      <c r="B2466" s="44" t="b" cm="1">
        <f t="array" ref="B2466">AND(分科號=E2466,D2466&gt;=分起日,D2466&lt;=分訖日,IF(分專案="全部",TRUE,J2466=分專案))</f>
        <v>0</v>
      </c>
      <c r="C2466" s="45">
        <f t="shared" si="154"/>
        <v>0</v>
      </c>
      <c r="D2466" s="44">
        <f t="shared" si="155"/>
        <v>0</v>
      </c>
      <c r="E2466" s="217">
        <f t="shared" si="157"/>
        <v>0</v>
      </c>
      <c r="F2466" s="284"/>
      <c r="G2466" s="289"/>
      <c r="H2466" s="304"/>
      <c r="I2466" s="290"/>
      <c r="J2466" s="304"/>
      <c r="K2466" s="305"/>
      <c r="L2466" s="50"/>
      <c r="M2466" s="63"/>
    </row>
    <row r="2467" spans="1:13">
      <c r="A2467" s="44">
        <f t="shared" ca="1" si="156"/>
        <v>0</v>
      </c>
      <c r="B2467" s="44" t="b" cm="1">
        <f t="array" ref="B2467">AND(分科號=E2467,D2467&gt;=分起日,D2467&lt;=分訖日,IF(分專案="全部",TRUE,J2467=分專案))</f>
        <v>0</v>
      </c>
      <c r="C2467" s="45">
        <f t="shared" si="154"/>
        <v>0</v>
      </c>
      <c r="D2467" s="44">
        <f t="shared" si="155"/>
        <v>0</v>
      </c>
      <c r="E2467" s="217">
        <f t="shared" si="157"/>
        <v>0</v>
      </c>
      <c r="F2467" s="284"/>
      <c r="G2467" s="289"/>
      <c r="H2467" s="304"/>
      <c r="I2467" s="290"/>
      <c r="J2467" s="304"/>
      <c r="K2467" s="305"/>
      <c r="L2467" s="50"/>
      <c r="M2467" s="63"/>
    </row>
    <row r="2468" spans="1:13">
      <c r="A2468" s="44">
        <f t="shared" ca="1" si="156"/>
        <v>0</v>
      </c>
      <c r="B2468" s="44" t="b" cm="1">
        <f t="array" ref="B2468">AND(分科號=E2468,D2468&gt;=分起日,D2468&lt;=分訖日,IF(分專案="全部",TRUE,J2468=分專案))</f>
        <v>0</v>
      </c>
      <c r="C2468" s="45">
        <f t="shared" si="154"/>
        <v>0</v>
      </c>
      <c r="D2468" s="44">
        <f t="shared" si="155"/>
        <v>0</v>
      </c>
      <c r="E2468" s="217">
        <f t="shared" si="157"/>
        <v>0</v>
      </c>
      <c r="F2468" s="284"/>
      <c r="G2468" s="289"/>
      <c r="H2468" s="304"/>
      <c r="I2468" s="290"/>
      <c r="J2468" s="304"/>
      <c r="K2468" s="305"/>
      <c r="L2468" s="50"/>
      <c r="M2468" s="63"/>
    </row>
    <row r="2469" spans="1:13">
      <c r="A2469" s="44">
        <f t="shared" ca="1" si="156"/>
        <v>0</v>
      </c>
      <c r="B2469" s="44" t="b" cm="1">
        <f t="array" ref="B2469">AND(分科號=E2469,D2469&gt;=分起日,D2469&lt;=分訖日,IF(分專案="全部",TRUE,J2469=分專案))</f>
        <v>0</v>
      </c>
      <c r="C2469" s="45">
        <f t="shared" si="154"/>
        <v>0</v>
      </c>
      <c r="D2469" s="44">
        <f t="shared" si="155"/>
        <v>0</v>
      </c>
      <c r="E2469" s="217">
        <f t="shared" si="157"/>
        <v>0</v>
      </c>
      <c r="F2469" s="284"/>
      <c r="G2469" s="289"/>
      <c r="H2469" s="304"/>
      <c r="I2469" s="290"/>
      <c r="J2469" s="304"/>
      <c r="K2469" s="305"/>
      <c r="L2469" s="50"/>
      <c r="M2469" s="63"/>
    </row>
    <row r="2470" spans="1:13">
      <c r="A2470" s="44">
        <f t="shared" ca="1" si="156"/>
        <v>0</v>
      </c>
      <c r="B2470" s="44" t="b" cm="1">
        <f t="array" ref="B2470">AND(分科號=E2470,D2470&gt;=分起日,D2470&lt;=分訖日,IF(分專案="全部",TRUE,J2470=分專案))</f>
        <v>0</v>
      </c>
      <c r="C2470" s="45">
        <f t="shared" si="154"/>
        <v>0</v>
      </c>
      <c r="D2470" s="44">
        <f t="shared" si="155"/>
        <v>0</v>
      </c>
      <c r="E2470" s="217">
        <f t="shared" si="157"/>
        <v>0</v>
      </c>
      <c r="F2470" s="284"/>
      <c r="G2470" s="289"/>
      <c r="H2470" s="304"/>
      <c r="I2470" s="290"/>
      <c r="J2470" s="304"/>
      <c r="K2470" s="305"/>
      <c r="L2470" s="50"/>
      <c r="M2470" s="63"/>
    </row>
    <row r="2471" spans="1:13">
      <c r="A2471" s="44">
        <f t="shared" ca="1" si="156"/>
        <v>0</v>
      </c>
      <c r="B2471" s="44" t="b" cm="1">
        <f t="array" ref="B2471">AND(分科號=E2471,D2471&gt;=分起日,D2471&lt;=分訖日,IF(分專案="全部",TRUE,J2471=分專案))</f>
        <v>0</v>
      </c>
      <c r="C2471" s="45">
        <f t="shared" si="154"/>
        <v>0</v>
      </c>
      <c r="D2471" s="44">
        <f t="shared" si="155"/>
        <v>0</v>
      </c>
      <c r="E2471" s="217">
        <f t="shared" si="157"/>
        <v>0</v>
      </c>
      <c r="F2471" s="284"/>
      <c r="G2471" s="289"/>
      <c r="H2471" s="304"/>
      <c r="I2471" s="290"/>
      <c r="J2471" s="304"/>
      <c r="K2471" s="305"/>
      <c r="L2471" s="50"/>
      <c r="M2471" s="63"/>
    </row>
    <row r="2472" spans="1:13">
      <c r="A2472" s="44">
        <f t="shared" ca="1" si="156"/>
        <v>0</v>
      </c>
      <c r="B2472" s="44" t="b" cm="1">
        <f t="array" ref="B2472">AND(分科號=E2472,D2472&gt;=分起日,D2472&lt;=分訖日,IF(分專案="全部",TRUE,J2472=分專案))</f>
        <v>0</v>
      </c>
      <c r="C2472" s="45">
        <f t="shared" si="154"/>
        <v>0</v>
      </c>
      <c r="D2472" s="44">
        <f t="shared" si="155"/>
        <v>0</v>
      </c>
      <c r="E2472" s="217">
        <f t="shared" si="157"/>
        <v>0</v>
      </c>
      <c r="F2472" s="284"/>
      <c r="G2472" s="289"/>
      <c r="H2472" s="304"/>
      <c r="I2472" s="290"/>
      <c r="J2472" s="304"/>
      <c r="K2472" s="305"/>
      <c r="L2472" s="50"/>
      <c r="M2472" s="63"/>
    </row>
    <row r="2473" spans="1:13">
      <c r="A2473" s="44">
        <f t="shared" ca="1" si="156"/>
        <v>0</v>
      </c>
      <c r="B2473" s="44" t="b" cm="1">
        <f t="array" ref="B2473">AND(分科號=E2473,D2473&gt;=分起日,D2473&lt;=分訖日,IF(分專案="全部",TRUE,J2473=分專案))</f>
        <v>0</v>
      </c>
      <c r="C2473" s="45">
        <f t="shared" si="154"/>
        <v>0</v>
      </c>
      <c r="D2473" s="44">
        <f t="shared" si="155"/>
        <v>0</v>
      </c>
      <c r="E2473" s="217">
        <f t="shared" si="157"/>
        <v>0</v>
      </c>
      <c r="F2473" s="284"/>
      <c r="G2473" s="289"/>
      <c r="H2473" s="304"/>
      <c r="I2473" s="290"/>
      <c r="J2473" s="304"/>
      <c r="K2473" s="305"/>
      <c r="L2473" s="50"/>
      <c r="M2473" s="63"/>
    </row>
    <row r="2474" spans="1:13">
      <c r="A2474" s="44">
        <f t="shared" ca="1" si="156"/>
        <v>0</v>
      </c>
      <c r="B2474" s="44" t="b" cm="1">
        <f t="array" ref="B2474">AND(分科號=E2474,D2474&gt;=分起日,D2474&lt;=分訖日,IF(分專案="全部",TRUE,J2474=分專案))</f>
        <v>0</v>
      </c>
      <c r="C2474" s="45">
        <f t="shared" si="154"/>
        <v>0</v>
      </c>
      <c r="D2474" s="44">
        <f t="shared" si="155"/>
        <v>0</v>
      </c>
      <c r="E2474" s="217">
        <f t="shared" si="157"/>
        <v>0</v>
      </c>
      <c r="F2474" s="284"/>
      <c r="G2474" s="289"/>
      <c r="H2474" s="304"/>
      <c r="I2474" s="290"/>
      <c r="J2474" s="304"/>
      <c r="K2474" s="305"/>
      <c r="L2474" s="50"/>
      <c r="M2474" s="63"/>
    </row>
    <row r="2475" spans="1:13">
      <c r="A2475" s="44">
        <f t="shared" ca="1" si="156"/>
        <v>0</v>
      </c>
      <c r="B2475" s="44" t="b" cm="1">
        <f t="array" ref="B2475">AND(分科號=E2475,D2475&gt;=分起日,D2475&lt;=分訖日,IF(分專案="全部",TRUE,J2475=分專案))</f>
        <v>0</v>
      </c>
      <c r="C2475" s="45">
        <f t="shared" si="154"/>
        <v>0</v>
      </c>
      <c r="D2475" s="44">
        <f t="shared" si="155"/>
        <v>0</v>
      </c>
      <c r="E2475" s="217">
        <f t="shared" si="157"/>
        <v>0</v>
      </c>
      <c r="F2475" s="284"/>
      <c r="G2475" s="289"/>
      <c r="H2475" s="304"/>
      <c r="I2475" s="290"/>
      <c r="J2475" s="304"/>
      <c r="K2475" s="305"/>
      <c r="L2475" s="50"/>
      <c r="M2475" s="63"/>
    </row>
    <row r="2476" spans="1:13">
      <c r="A2476" s="44">
        <f t="shared" ca="1" si="156"/>
        <v>0</v>
      </c>
      <c r="B2476" s="44" t="b" cm="1">
        <f t="array" ref="B2476">AND(分科號=E2476,D2476&gt;=分起日,D2476&lt;=分訖日,IF(分專案="全部",TRUE,J2476=分專案))</f>
        <v>0</v>
      </c>
      <c r="C2476" s="45">
        <f t="shared" si="154"/>
        <v>0</v>
      </c>
      <c r="D2476" s="44">
        <f t="shared" si="155"/>
        <v>0</v>
      </c>
      <c r="E2476" s="217">
        <f t="shared" si="157"/>
        <v>0</v>
      </c>
      <c r="F2476" s="284"/>
      <c r="G2476" s="289"/>
      <c r="H2476" s="304"/>
      <c r="I2476" s="290"/>
      <c r="J2476" s="304"/>
      <c r="K2476" s="305"/>
      <c r="L2476" s="50"/>
      <c r="M2476" s="63"/>
    </row>
    <row r="2477" spans="1:13">
      <c r="A2477" s="44">
        <f t="shared" ca="1" si="156"/>
        <v>0</v>
      </c>
      <c r="B2477" s="44" t="b" cm="1">
        <f t="array" ref="B2477">AND(分科號=E2477,D2477&gt;=分起日,D2477&lt;=分訖日,IF(分專案="全部",TRUE,J2477=分專案))</f>
        <v>0</v>
      </c>
      <c r="C2477" s="45">
        <f t="shared" si="154"/>
        <v>0</v>
      </c>
      <c r="D2477" s="44">
        <f t="shared" si="155"/>
        <v>0</v>
      </c>
      <c r="E2477" s="217">
        <f t="shared" si="157"/>
        <v>0</v>
      </c>
      <c r="F2477" s="284"/>
      <c r="G2477" s="289"/>
      <c r="H2477" s="304"/>
      <c r="I2477" s="290"/>
      <c r="J2477" s="304"/>
      <c r="K2477" s="305"/>
      <c r="L2477" s="50"/>
      <c r="M2477" s="63"/>
    </row>
    <row r="2478" spans="1:13">
      <c r="A2478" s="44">
        <f t="shared" ca="1" si="156"/>
        <v>0</v>
      </c>
      <c r="B2478" s="44" t="b" cm="1">
        <f t="array" ref="B2478">AND(分科號=E2478,D2478&gt;=分起日,D2478&lt;=分訖日,IF(分專案="全部",TRUE,J2478=分專案))</f>
        <v>0</v>
      </c>
      <c r="C2478" s="45">
        <f t="shared" si="154"/>
        <v>0</v>
      </c>
      <c r="D2478" s="44">
        <f t="shared" si="155"/>
        <v>0</v>
      </c>
      <c r="E2478" s="217">
        <f t="shared" si="157"/>
        <v>0</v>
      </c>
      <c r="F2478" s="284"/>
      <c r="G2478" s="289"/>
      <c r="H2478" s="304"/>
      <c r="I2478" s="290"/>
      <c r="J2478" s="304"/>
      <c r="K2478" s="305"/>
      <c r="L2478" s="50"/>
      <c r="M2478" s="63"/>
    </row>
    <row r="2479" spans="1:13">
      <c r="A2479" s="44">
        <f t="shared" ca="1" si="156"/>
        <v>0</v>
      </c>
      <c r="B2479" s="44" t="b" cm="1">
        <f t="array" ref="B2479">AND(分科號=E2479,D2479&gt;=分起日,D2479&lt;=分訖日,IF(分專案="全部",TRUE,J2479=分專案))</f>
        <v>0</v>
      </c>
      <c r="C2479" s="45">
        <f t="shared" si="154"/>
        <v>0</v>
      </c>
      <c r="D2479" s="44">
        <f t="shared" si="155"/>
        <v>0</v>
      </c>
      <c r="E2479" s="217">
        <f t="shared" si="157"/>
        <v>0</v>
      </c>
      <c r="F2479" s="284"/>
      <c r="G2479" s="289"/>
      <c r="H2479" s="304"/>
      <c r="I2479" s="290"/>
      <c r="J2479" s="304"/>
      <c r="K2479" s="305"/>
      <c r="L2479" s="50"/>
      <c r="M2479" s="63"/>
    </row>
    <row r="2480" spans="1:13">
      <c r="A2480" s="44">
        <f t="shared" ca="1" si="156"/>
        <v>0</v>
      </c>
      <c r="B2480" s="44" t="b" cm="1">
        <f t="array" ref="B2480">AND(分科號=E2480,D2480&gt;=分起日,D2480&lt;=分訖日,IF(分專案="全部",TRUE,J2480=分專案))</f>
        <v>0</v>
      </c>
      <c r="C2480" s="45">
        <f t="shared" si="154"/>
        <v>0</v>
      </c>
      <c r="D2480" s="44">
        <f t="shared" si="155"/>
        <v>0</v>
      </c>
      <c r="E2480" s="217">
        <f t="shared" si="157"/>
        <v>0</v>
      </c>
      <c r="F2480" s="284"/>
      <c r="G2480" s="289"/>
      <c r="H2480" s="304"/>
      <c r="I2480" s="290"/>
      <c r="J2480" s="304"/>
      <c r="K2480" s="305"/>
      <c r="L2480" s="50"/>
      <c r="M2480" s="63"/>
    </row>
    <row r="2481" spans="1:13">
      <c r="A2481" s="44">
        <f t="shared" ca="1" si="156"/>
        <v>0</v>
      </c>
      <c r="B2481" s="44" t="b" cm="1">
        <f t="array" ref="B2481">AND(分科號=E2481,D2481&gt;=分起日,D2481&lt;=分訖日,IF(分專案="全部",TRUE,J2481=分專案))</f>
        <v>0</v>
      </c>
      <c r="C2481" s="45">
        <f t="shared" si="154"/>
        <v>0</v>
      </c>
      <c r="D2481" s="44">
        <f t="shared" si="155"/>
        <v>0</v>
      </c>
      <c r="E2481" s="217">
        <f t="shared" si="157"/>
        <v>0</v>
      </c>
      <c r="F2481" s="284"/>
      <c r="G2481" s="289"/>
      <c r="H2481" s="304"/>
      <c r="I2481" s="290"/>
      <c r="J2481" s="304"/>
      <c r="K2481" s="305"/>
      <c r="L2481" s="50"/>
      <c r="M2481" s="63"/>
    </row>
    <row r="2482" spans="1:13">
      <c r="A2482" s="44">
        <f t="shared" ca="1" si="156"/>
        <v>0</v>
      </c>
      <c r="B2482" s="44" t="b" cm="1">
        <f t="array" ref="B2482">AND(分科號=E2482,D2482&gt;=分起日,D2482&lt;=分訖日,IF(分專案="全部",TRUE,J2482=分專案))</f>
        <v>0</v>
      </c>
      <c r="C2482" s="45">
        <f t="shared" si="154"/>
        <v>0</v>
      </c>
      <c r="D2482" s="44">
        <f t="shared" si="155"/>
        <v>0</v>
      </c>
      <c r="E2482" s="217">
        <f t="shared" si="157"/>
        <v>0</v>
      </c>
      <c r="F2482" s="284"/>
      <c r="G2482" s="289"/>
      <c r="H2482" s="304"/>
      <c r="I2482" s="290"/>
      <c r="J2482" s="304"/>
      <c r="K2482" s="305"/>
      <c r="L2482" s="50"/>
      <c r="M2482" s="63"/>
    </row>
    <row r="2483" spans="1:13">
      <c r="A2483" s="44">
        <f t="shared" ca="1" si="156"/>
        <v>0</v>
      </c>
      <c r="B2483" s="44" t="b" cm="1">
        <f t="array" ref="B2483">AND(分科號=E2483,D2483&gt;=分起日,D2483&lt;=分訖日,IF(分專案="全部",TRUE,J2483=分專案))</f>
        <v>0</v>
      </c>
      <c r="C2483" s="45">
        <f t="shared" si="154"/>
        <v>0</v>
      </c>
      <c r="D2483" s="44">
        <f t="shared" si="155"/>
        <v>0</v>
      </c>
      <c r="E2483" s="217">
        <f t="shared" si="157"/>
        <v>0</v>
      </c>
      <c r="F2483" s="284"/>
      <c r="G2483" s="289"/>
      <c r="H2483" s="304"/>
      <c r="I2483" s="290"/>
      <c r="J2483" s="304"/>
      <c r="K2483" s="305"/>
      <c r="L2483" s="50"/>
      <c r="M2483" s="63"/>
    </row>
    <row r="2484" spans="1:13">
      <c r="A2484" s="44">
        <f t="shared" ca="1" si="156"/>
        <v>0</v>
      </c>
      <c r="B2484" s="44" t="b" cm="1">
        <f t="array" ref="B2484">AND(分科號=E2484,D2484&gt;=分起日,D2484&lt;=分訖日,IF(分專案="全部",TRUE,J2484=分專案))</f>
        <v>0</v>
      </c>
      <c r="C2484" s="45">
        <f t="shared" si="154"/>
        <v>0</v>
      </c>
      <c r="D2484" s="44">
        <f t="shared" si="155"/>
        <v>0</v>
      </c>
      <c r="E2484" s="217">
        <f t="shared" si="157"/>
        <v>0</v>
      </c>
      <c r="F2484" s="284"/>
      <c r="G2484" s="289"/>
      <c r="H2484" s="304"/>
      <c r="I2484" s="290"/>
      <c r="J2484" s="304"/>
      <c r="K2484" s="305"/>
      <c r="L2484" s="50"/>
      <c r="M2484" s="63"/>
    </row>
    <row r="2485" spans="1:13">
      <c r="A2485" s="44">
        <f t="shared" ca="1" si="156"/>
        <v>0</v>
      </c>
      <c r="B2485" s="44" t="b" cm="1">
        <f t="array" ref="B2485">AND(分科號=E2485,D2485&gt;=分起日,D2485&lt;=分訖日,IF(分專案="全部",TRUE,J2485=分專案))</f>
        <v>0</v>
      </c>
      <c r="C2485" s="45">
        <f t="shared" si="154"/>
        <v>0</v>
      </c>
      <c r="D2485" s="44">
        <f t="shared" si="155"/>
        <v>0</v>
      </c>
      <c r="E2485" s="217">
        <f t="shared" si="157"/>
        <v>0</v>
      </c>
      <c r="F2485" s="284"/>
      <c r="G2485" s="289"/>
      <c r="H2485" s="304"/>
      <c r="I2485" s="290"/>
      <c r="J2485" s="304"/>
      <c r="K2485" s="305"/>
      <c r="L2485" s="50"/>
      <c r="M2485" s="63"/>
    </row>
    <row r="2486" spans="1:13">
      <c r="A2486" s="44">
        <f t="shared" ca="1" si="156"/>
        <v>0</v>
      </c>
      <c r="B2486" s="44" t="b" cm="1">
        <f t="array" ref="B2486">AND(分科號=E2486,D2486&gt;=分起日,D2486&lt;=分訖日,IF(分專案="全部",TRUE,J2486=分專案))</f>
        <v>0</v>
      </c>
      <c r="C2486" s="45">
        <f t="shared" si="154"/>
        <v>0</v>
      </c>
      <c r="D2486" s="44">
        <f t="shared" si="155"/>
        <v>0</v>
      </c>
      <c r="E2486" s="217">
        <f t="shared" si="157"/>
        <v>0</v>
      </c>
      <c r="F2486" s="284"/>
      <c r="G2486" s="289"/>
      <c r="H2486" s="304"/>
      <c r="I2486" s="290"/>
      <c r="J2486" s="304"/>
      <c r="K2486" s="305"/>
      <c r="L2486" s="50"/>
      <c r="M2486" s="63"/>
    </row>
    <row r="2487" spans="1:13">
      <c r="A2487" s="44">
        <f t="shared" ca="1" si="156"/>
        <v>0</v>
      </c>
      <c r="B2487" s="44" t="b" cm="1">
        <f t="array" ref="B2487">AND(分科號=E2487,D2487&gt;=分起日,D2487&lt;=分訖日,IF(分專案="全部",TRUE,J2487=分專案))</f>
        <v>0</v>
      </c>
      <c r="C2487" s="45">
        <f t="shared" si="154"/>
        <v>0</v>
      </c>
      <c r="D2487" s="44">
        <f t="shared" si="155"/>
        <v>0</v>
      </c>
      <c r="E2487" s="217">
        <f t="shared" si="157"/>
        <v>0</v>
      </c>
      <c r="F2487" s="284"/>
      <c r="G2487" s="289"/>
      <c r="H2487" s="304"/>
      <c r="I2487" s="290"/>
      <c r="J2487" s="304"/>
      <c r="K2487" s="305"/>
      <c r="L2487" s="50"/>
      <c r="M2487" s="63"/>
    </row>
    <row r="2488" spans="1:13">
      <c r="A2488" s="44">
        <f t="shared" ca="1" si="156"/>
        <v>0</v>
      </c>
      <c r="B2488" s="44" t="b" cm="1">
        <f t="array" ref="B2488">AND(分科號=E2488,D2488&gt;=分起日,D2488&lt;=分訖日,IF(分專案="全部",TRUE,J2488=分專案))</f>
        <v>0</v>
      </c>
      <c r="C2488" s="45">
        <f t="shared" si="154"/>
        <v>0</v>
      </c>
      <c r="D2488" s="44">
        <f t="shared" si="155"/>
        <v>0</v>
      </c>
      <c r="E2488" s="217">
        <f t="shared" si="157"/>
        <v>0</v>
      </c>
      <c r="F2488" s="284"/>
      <c r="G2488" s="289"/>
      <c r="H2488" s="304"/>
      <c r="I2488" s="290"/>
      <c r="J2488" s="304"/>
      <c r="K2488" s="305"/>
      <c r="L2488" s="50"/>
      <c r="M2488" s="63"/>
    </row>
    <row r="2489" spans="1:13">
      <c r="A2489" s="44">
        <f t="shared" ca="1" si="156"/>
        <v>0</v>
      </c>
      <c r="B2489" s="44" t="b" cm="1">
        <f t="array" ref="B2489">AND(分科號=E2489,D2489&gt;=分起日,D2489&lt;=分訖日,IF(分專案="全部",TRUE,J2489=分專案))</f>
        <v>0</v>
      </c>
      <c r="C2489" s="45">
        <f t="shared" si="154"/>
        <v>0</v>
      </c>
      <c r="D2489" s="44">
        <f t="shared" si="155"/>
        <v>0</v>
      </c>
      <c r="E2489" s="217">
        <f t="shared" si="157"/>
        <v>0</v>
      </c>
      <c r="F2489" s="284"/>
      <c r="G2489" s="289"/>
      <c r="H2489" s="304"/>
      <c r="I2489" s="290"/>
      <c r="J2489" s="304"/>
      <c r="K2489" s="305"/>
      <c r="L2489" s="50"/>
      <c r="M2489" s="63"/>
    </row>
    <row r="2490" spans="1:13">
      <c r="A2490" s="44">
        <f t="shared" ca="1" si="156"/>
        <v>0</v>
      </c>
      <c r="B2490" s="44" t="b" cm="1">
        <f t="array" ref="B2490">AND(分科號=E2490,D2490&gt;=分起日,D2490&lt;=分訖日,IF(分專案="全部",TRUE,J2490=分專案))</f>
        <v>0</v>
      </c>
      <c r="C2490" s="45">
        <f t="shared" si="154"/>
        <v>0</v>
      </c>
      <c r="D2490" s="44">
        <f t="shared" si="155"/>
        <v>0</v>
      </c>
      <c r="E2490" s="217">
        <f t="shared" si="157"/>
        <v>0</v>
      </c>
      <c r="F2490" s="284"/>
      <c r="G2490" s="289"/>
      <c r="H2490" s="304"/>
      <c r="I2490" s="290"/>
      <c r="J2490" s="304"/>
      <c r="K2490" s="305"/>
      <c r="L2490" s="50"/>
      <c r="M2490" s="63"/>
    </row>
    <row r="2491" spans="1:13">
      <c r="A2491" s="44">
        <f t="shared" ca="1" si="156"/>
        <v>0</v>
      </c>
      <c r="B2491" s="44" t="b" cm="1">
        <f t="array" ref="B2491">AND(分科號=E2491,D2491&gt;=分起日,D2491&lt;=分訖日,IF(分專案="全部",TRUE,J2491=分專案))</f>
        <v>0</v>
      </c>
      <c r="C2491" s="45">
        <f t="shared" si="154"/>
        <v>0</v>
      </c>
      <c r="D2491" s="44">
        <f t="shared" si="155"/>
        <v>0</v>
      </c>
      <c r="E2491" s="217">
        <f t="shared" si="157"/>
        <v>0</v>
      </c>
      <c r="F2491" s="284"/>
      <c r="G2491" s="289"/>
      <c r="H2491" s="304"/>
      <c r="I2491" s="290"/>
      <c r="J2491" s="304"/>
      <c r="K2491" s="305"/>
      <c r="L2491" s="50"/>
      <c r="M2491" s="63"/>
    </row>
    <row r="2492" spans="1:13">
      <c r="A2492" s="44">
        <f t="shared" ca="1" si="156"/>
        <v>0</v>
      </c>
      <c r="B2492" s="44" t="b" cm="1">
        <f t="array" ref="B2492">AND(分科號=E2492,D2492&gt;=分起日,D2492&lt;=分訖日,IF(分專案="全部",TRUE,J2492=分專案))</f>
        <v>0</v>
      </c>
      <c r="C2492" s="45">
        <f t="shared" si="154"/>
        <v>0</v>
      </c>
      <c r="D2492" s="44">
        <f t="shared" si="155"/>
        <v>0</v>
      </c>
      <c r="E2492" s="217">
        <f t="shared" si="157"/>
        <v>0</v>
      </c>
      <c r="F2492" s="284"/>
      <c r="G2492" s="289"/>
      <c r="H2492" s="304"/>
      <c r="I2492" s="290"/>
      <c r="J2492" s="304"/>
      <c r="K2492" s="305"/>
      <c r="L2492" s="50"/>
      <c r="M2492" s="63"/>
    </row>
    <row r="2493" spans="1:13">
      <c r="A2493" s="44">
        <f t="shared" ca="1" si="156"/>
        <v>0</v>
      </c>
      <c r="B2493" s="44" t="b" cm="1">
        <f t="array" ref="B2493">AND(分科號=E2493,D2493&gt;=分起日,D2493&lt;=分訖日,IF(分專案="全部",TRUE,J2493=分專案))</f>
        <v>0</v>
      </c>
      <c r="C2493" s="45">
        <f t="shared" si="154"/>
        <v>0</v>
      </c>
      <c r="D2493" s="44">
        <f t="shared" si="155"/>
        <v>0</v>
      </c>
      <c r="E2493" s="217">
        <f t="shared" si="157"/>
        <v>0</v>
      </c>
      <c r="F2493" s="284"/>
      <c r="G2493" s="289"/>
      <c r="H2493" s="304"/>
      <c r="I2493" s="290"/>
      <c r="J2493" s="304"/>
      <c r="K2493" s="305"/>
      <c r="L2493" s="50"/>
      <c r="M2493" s="63"/>
    </row>
    <row r="2494" spans="1:13">
      <c r="A2494" s="44">
        <f t="shared" ca="1" si="156"/>
        <v>0</v>
      </c>
      <c r="B2494" s="44" t="b" cm="1">
        <f t="array" ref="B2494">AND(分科號=E2494,D2494&gt;=分起日,D2494&lt;=分訖日,IF(分專案="全部",TRUE,J2494=分專案))</f>
        <v>0</v>
      </c>
      <c r="C2494" s="45">
        <f t="shared" si="154"/>
        <v>0</v>
      </c>
      <c r="D2494" s="44">
        <f t="shared" si="155"/>
        <v>0</v>
      </c>
      <c r="E2494" s="217">
        <f t="shared" si="157"/>
        <v>0</v>
      </c>
      <c r="F2494" s="284"/>
      <c r="G2494" s="289"/>
      <c r="H2494" s="304"/>
      <c r="I2494" s="290"/>
      <c r="J2494" s="304"/>
      <c r="K2494" s="305"/>
      <c r="L2494" s="50"/>
      <c r="M2494" s="63"/>
    </row>
    <row r="2495" spans="1:13">
      <c r="A2495" s="44">
        <f t="shared" ca="1" si="156"/>
        <v>0</v>
      </c>
      <c r="B2495" s="44" t="b" cm="1">
        <f t="array" ref="B2495">AND(分科號=E2495,D2495&gt;=分起日,D2495&lt;=分訖日,IF(分專案="全部",TRUE,J2495=分專案))</f>
        <v>0</v>
      </c>
      <c r="C2495" s="45">
        <f t="shared" si="154"/>
        <v>0</v>
      </c>
      <c r="D2495" s="44">
        <f t="shared" si="155"/>
        <v>0</v>
      </c>
      <c r="E2495" s="217">
        <f t="shared" si="157"/>
        <v>0</v>
      </c>
      <c r="F2495" s="284"/>
      <c r="G2495" s="289"/>
      <c r="H2495" s="304"/>
      <c r="I2495" s="290"/>
      <c r="J2495" s="304"/>
      <c r="K2495" s="305"/>
      <c r="L2495" s="50"/>
      <c r="M2495" s="63"/>
    </row>
    <row r="2496" spans="1:13">
      <c r="A2496" s="44">
        <f t="shared" ca="1" si="156"/>
        <v>0</v>
      </c>
      <c r="B2496" s="44" t="b" cm="1">
        <f t="array" ref="B2496">AND(分科號=E2496,D2496&gt;=分起日,D2496&lt;=分訖日,IF(分專案="全部",TRUE,J2496=分專案))</f>
        <v>0</v>
      </c>
      <c r="C2496" s="45">
        <f t="shared" si="154"/>
        <v>0</v>
      </c>
      <c r="D2496" s="44">
        <f t="shared" si="155"/>
        <v>0</v>
      </c>
      <c r="E2496" s="217">
        <f t="shared" si="157"/>
        <v>0</v>
      </c>
      <c r="F2496" s="284"/>
      <c r="G2496" s="289"/>
      <c r="H2496" s="304"/>
      <c r="I2496" s="290"/>
      <c r="J2496" s="304"/>
      <c r="K2496" s="305"/>
      <c r="L2496" s="50"/>
      <c r="M2496" s="63"/>
    </row>
    <row r="2497" spans="1:13">
      <c r="A2497" s="44">
        <f t="shared" ca="1" si="156"/>
        <v>0</v>
      </c>
      <c r="B2497" s="44" t="b" cm="1">
        <f t="array" ref="B2497">AND(分科號=E2497,D2497&gt;=分起日,D2497&lt;=分訖日,IF(分專案="全部",TRUE,J2497=分專案))</f>
        <v>0</v>
      </c>
      <c r="C2497" s="45">
        <f t="shared" si="154"/>
        <v>0</v>
      </c>
      <c r="D2497" s="44">
        <f t="shared" si="155"/>
        <v>0</v>
      </c>
      <c r="E2497" s="217">
        <f t="shared" si="157"/>
        <v>0</v>
      </c>
      <c r="F2497" s="284"/>
      <c r="G2497" s="289"/>
      <c r="H2497" s="304"/>
      <c r="I2497" s="290"/>
      <c r="J2497" s="304"/>
      <c r="K2497" s="305"/>
      <c r="L2497" s="50"/>
      <c r="M2497" s="63"/>
    </row>
    <row r="2498" spans="1:13">
      <c r="A2498" s="44">
        <f t="shared" ca="1" si="156"/>
        <v>0</v>
      </c>
      <c r="B2498" s="44" t="b" cm="1">
        <f t="array" ref="B2498">AND(分科號=E2498,D2498&gt;=分起日,D2498&lt;=分訖日,IF(分專案="全部",TRUE,J2498=分專案))</f>
        <v>0</v>
      </c>
      <c r="C2498" s="45">
        <f t="shared" si="154"/>
        <v>0</v>
      </c>
      <c r="D2498" s="44">
        <f t="shared" si="155"/>
        <v>0</v>
      </c>
      <c r="E2498" s="217">
        <f t="shared" si="157"/>
        <v>0</v>
      </c>
      <c r="F2498" s="284"/>
      <c r="G2498" s="289"/>
      <c r="H2498" s="304"/>
      <c r="I2498" s="290"/>
      <c r="J2498" s="304"/>
      <c r="K2498" s="305"/>
      <c r="L2498" s="50"/>
      <c r="M2498" s="63"/>
    </row>
    <row r="2499" spans="1:13">
      <c r="A2499" s="44">
        <f t="shared" ca="1" si="156"/>
        <v>0</v>
      </c>
      <c r="B2499" s="44" t="b" cm="1">
        <f t="array" ref="B2499">AND(分科號=E2499,D2499&gt;=分起日,D2499&lt;=分訖日,IF(分專案="全部",TRUE,J2499=分專案))</f>
        <v>0</v>
      </c>
      <c r="C2499" s="45">
        <f t="shared" si="154"/>
        <v>0</v>
      </c>
      <c r="D2499" s="44">
        <f t="shared" si="155"/>
        <v>0</v>
      </c>
      <c r="E2499" s="217">
        <f t="shared" si="157"/>
        <v>0</v>
      </c>
      <c r="F2499" s="284"/>
      <c r="G2499" s="289"/>
      <c r="H2499" s="304"/>
      <c r="I2499" s="290"/>
      <c r="J2499" s="304"/>
      <c r="K2499" s="305"/>
      <c r="L2499" s="50"/>
      <c r="M2499" s="63"/>
    </row>
    <row r="2500" spans="1:13">
      <c r="A2500" s="44">
        <f t="shared" ca="1" si="156"/>
        <v>0</v>
      </c>
      <c r="B2500" s="44" t="b" cm="1">
        <f t="array" ref="B2500">AND(分科號=E2500,D2500&gt;=分起日,D2500&lt;=分訖日,IF(分專案="全部",TRUE,J2500=分專案))</f>
        <v>0</v>
      </c>
      <c r="C2500" s="45">
        <f t="shared" si="154"/>
        <v>0</v>
      </c>
      <c r="D2500" s="44">
        <f t="shared" si="155"/>
        <v>0</v>
      </c>
      <c r="E2500" s="217">
        <f t="shared" si="157"/>
        <v>0</v>
      </c>
      <c r="F2500" s="284"/>
      <c r="G2500" s="289"/>
      <c r="H2500" s="304"/>
      <c r="I2500" s="290"/>
      <c r="J2500" s="304"/>
      <c r="K2500" s="305"/>
      <c r="L2500" s="50"/>
      <c r="M2500" s="63"/>
    </row>
    <row r="2501" spans="1:13">
      <c r="A2501" s="44">
        <f t="shared" ca="1" si="156"/>
        <v>0</v>
      </c>
      <c r="B2501" s="44" t="b" cm="1">
        <f t="array" ref="B2501">AND(分科號=E2501,D2501&gt;=分起日,D2501&lt;=分訖日,IF(分專案="全部",TRUE,J2501=分專案))</f>
        <v>0</v>
      </c>
      <c r="C2501" s="45">
        <f t="shared" si="154"/>
        <v>0</v>
      </c>
      <c r="D2501" s="44">
        <f t="shared" si="155"/>
        <v>0</v>
      </c>
      <c r="E2501" s="217">
        <f t="shared" si="157"/>
        <v>0</v>
      </c>
      <c r="F2501" s="284"/>
      <c r="G2501" s="289"/>
      <c r="H2501" s="304"/>
      <c r="I2501" s="290"/>
      <c r="J2501" s="304"/>
      <c r="K2501" s="305"/>
      <c r="L2501" s="50"/>
      <c r="M2501" s="63"/>
    </row>
    <row r="2502" spans="1:13">
      <c r="A2502" s="44">
        <f t="shared" ca="1" si="156"/>
        <v>0</v>
      </c>
      <c r="B2502" s="44" t="b" cm="1">
        <f t="array" ref="B2502">AND(分科號=E2502,D2502&gt;=分起日,D2502&lt;=分訖日,IF(分專案="全部",TRUE,J2502=分專案))</f>
        <v>0</v>
      </c>
      <c r="C2502" s="45">
        <f t="shared" si="154"/>
        <v>0</v>
      </c>
      <c r="D2502" s="44">
        <f t="shared" si="155"/>
        <v>0</v>
      </c>
      <c r="E2502" s="217">
        <f t="shared" si="157"/>
        <v>0</v>
      </c>
      <c r="F2502" s="284"/>
      <c r="G2502" s="289"/>
      <c r="H2502" s="304"/>
      <c r="I2502" s="290"/>
      <c r="J2502" s="304"/>
      <c r="K2502" s="305"/>
      <c r="L2502" s="50"/>
      <c r="M2502" s="63"/>
    </row>
    <row r="2503" spans="1:13">
      <c r="A2503" s="44">
        <f t="shared" ca="1" si="156"/>
        <v>0</v>
      </c>
      <c r="B2503" s="44" t="b" cm="1">
        <f t="array" ref="B2503">AND(分科號=E2503,D2503&gt;=分起日,D2503&lt;=分訖日,IF(分專案="全部",TRUE,J2503=分專案))</f>
        <v>0</v>
      </c>
      <c r="C2503" s="45">
        <f t="shared" ref="C2503:C2566" si="158">IF(F2503&lt;&gt;"",F2503,IF(E2503&lt;&gt;0,INDEX(C:C,ROW()-1),0))</f>
        <v>0</v>
      </c>
      <c r="D2503" s="44">
        <f t="shared" ref="D2503:D2566" si="159">IF(G2503&lt;&gt;"",G2503,IF(E2503&lt;&gt;0,INDEX(D:D,ROW()-1),0))</f>
        <v>0</v>
      </c>
      <c r="E2503" s="217">
        <f t="shared" si="157"/>
        <v>0</v>
      </c>
      <c r="F2503" s="284"/>
      <c r="G2503" s="289"/>
      <c r="H2503" s="304"/>
      <c r="I2503" s="290"/>
      <c r="J2503" s="304"/>
      <c r="K2503" s="305"/>
      <c r="L2503" s="50"/>
      <c r="M2503" s="63"/>
    </row>
    <row r="2504" spans="1:13">
      <c r="A2504" s="44">
        <f t="shared" ca="1" si="156"/>
        <v>0</v>
      </c>
      <c r="B2504" s="44" t="b" cm="1">
        <f t="array" ref="B2504">AND(分科號=E2504,D2504&gt;=分起日,D2504&lt;=分訖日,IF(分專案="全部",TRUE,J2504=分專案))</f>
        <v>0</v>
      </c>
      <c r="C2504" s="45">
        <f t="shared" si="158"/>
        <v>0</v>
      </c>
      <c r="D2504" s="44">
        <f t="shared" si="159"/>
        <v>0</v>
      </c>
      <c r="E2504" s="217">
        <f t="shared" si="157"/>
        <v>0</v>
      </c>
      <c r="F2504" s="284"/>
      <c r="G2504" s="289"/>
      <c r="H2504" s="304"/>
      <c r="I2504" s="290"/>
      <c r="J2504" s="304"/>
      <c r="K2504" s="305"/>
      <c r="L2504" s="50"/>
      <c r="M2504" s="63"/>
    </row>
    <row r="2505" spans="1:13">
      <c r="A2505" s="44">
        <f t="shared" ref="A2505:A2568" ca="1" si="160">IF(B2505,COUNTIF(OFFSET(B2505,ROW()*-1+6,,ROW()-5),TRUE),0)</f>
        <v>0</v>
      </c>
      <c r="B2505" s="44" t="b" cm="1">
        <f t="array" ref="B2505">AND(分科號=E2505,D2505&gt;=分起日,D2505&lt;=分訖日,IF(分專案="全部",TRUE,J2505=分專案))</f>
        <v>0</v>
      </c>
      <c r="C2505" s="45">
        <f t="shared" si="158"/>
        <v>0</v>
      </c>
      <c r="D2505" s="44">
        <f t="shared" si="159"/>
        <v>0</v>
      </c>
      <c r="E2505" s="217">
        <f t="shared" si="157"/>
        <v>0</v>
      </c>
      <c r="F2505" s="284"/>
      <c r="G2505" s="289"/>
      <c r="H2505" s="304"/>
      <c r="I2505" s="290"/>
      <c r="J2505" s="304"/>
      <c r="K2505" s="305"/>
      <c r="L2505" s="50"/>
      <c r="M2505" s="63"/>
    </row>
    <row r="2506" spans="1:13">
      <c r="A2506" s="44">
        <f t="shared" ca="1" si="160"/>
        <v>0</v>
      </c>
      <c r="B2506" s="44" t="b" cm="1">
        <f t="array" ref="B2506">AND(分科號=E2506,D2506&gt;=分起日,D2506&lt;=分訖日,IF(分專案="全部",TRUE,J2506=分專案))</f>
        <v>0</v>
      </c>
      <c r="C2506" s="45">
        <f t="shared" si="158"/>
        <v>0</v>
      </c>
      <c r="D2506" s="44">
        <f t="shared" si="159"/>
        <v>0</v>
      </c>
      <c r="E2506" s="217">
        <f t="shared" ref="E2506:E2569" si="161">IF(I2506&lt;&gt;"",VALUE(TRIM(LEFT(I2506,6))),0)</f>
        <v>0</v>
      </c>
      <c r="F2506" s="284"/>
      <c r="G2506" s="289"/>
      <c r="H2506" s="304"/>
      <c r="I2506" s="290"/>
      <c r="J2506" s="304"/>
      <c r="K2506" s="305"/>
      <c r="L2506" s="50"/>
      <c r="M2506" s="63"/>
    </row>
    <row r="2507" spans="1:13">
      <c r="A2507" s="44">
        <f t="shared" ca="1" si="160"/>
        <v>0</v>
      </c>
      <c r="B2507" s="44" t="b" cm="1">
        <f t="array" ref="B2507">AND(分科號=E2507,D2507&gt;=分起日,D2507&lt;=分訖日,IF(分專案="全部",TRUE,J2507=分專案))</f>
        <v>0</v>
      </c>
      <c r="C2507" s="45">
        <f t="shared" si="158"/>
        <v>0</v>
      </c>
      <c r="D2507" s="44">
        <f t="shared" si="159"/>
        <v>0</v>
      </c>
      <c r="E2507" s="217">
        <f t="shared" si="161"/>
        <v>0</v>
      </c>
      <c r="F2507" s="284"/>
      <c r="G2507" s="289"/>
      <c r="H2507" s="304"/>
      <c r="I2507" s="290"/>
      <c r="J2507" s="304"/>
      <c r="K2507" s="305"/>
      <c r="L2507" s="50"/>
      <c r="M2507" s="63"/>
    </row>
    <row r="2508" spans="1:13">
      <c r="A2508" s="44">
        <f t="shared" ca="1" si="160"/>
        <v>0</v>
      </c>
      <c r="B2508" s="44" t="b" cm="1">
        <f t="array" ref="B2508">AND(分科號=E2508,D2508&gt;=分起日,D2508&lt;=分訖日,IF(分專案="全部",TRUE,J2508=分專案))</f>
        <v>0</v>
      </c>
      <c r="C2508" s="45">
        <f t="shared" si="158"/>
        <v>0</v>
      </c>
      <c r="D2508" s="44">
        <f t="shared" si="159"/>
        <v>0</v>
      </c>
      <c r="E2508" s="217">
        <f t="shared" si="161"/>
        <v>0</v>
      </c>
      <c r="F2508" s="284"/>
      <c r="G2508" s="289"/>
      <c r="H2508" s="304"/>
      <c r="I2508" s="290"/>
      <c r="J2508" s="304"/>
      <c r="K2508" s="305"/>
      <c r="L2508" s="50"/>
      <c r="M2508" s="63"/>
    </row>
    <row r="2509" spans="1:13">
      <c r="A2509" s="44">
        <f t="shared" ca="1" si="160"/>
        <v>0</v>
      </c>
      <c r="B2509" s="44" t="b" cm="1">
        <f t="array" ref="B2509">AND(分科號=E2509,D2509&gt;=分起日,D2509&lt;=分訖日,IF(分專案="全部",TRUE,J2509=分專案))</f>
        <v>0</v>
      </c>
      <c r="C2509" s="45">
        <f t="shared" si="158"/>
        <v>0</v>
      </c>
      <c r="D2509" s="44">
        <f t="shared" si="159"/>
        <v>0</v>
      </c>
      <c r="E2509" s="217">
        <f t="shared" si="161"/>
        <v>0</v>
      </c>
      <c r="F2509" s="284"/>
      <c r="G2509" s="289"/>
      <c r="H2509" s="304"/>
      <c r="I2509" s="290"/>
      <c r="J2509" s="304"/>
      <c r="K2509" s="305"/>
      <c r="L2509" s="50"/>
      <c r="M2509" s="63"/>
    </row>
    <row r="2510" spans="1:13">
      <c r="A2510" s="44">
        <f t="shared" ca="1" si="160"/>
        <v>0</v>
      </c>
      <c r="B2510" s="44" t="b" cm="1">
        <f t="array" ref="B2510">AND(分科號=E2510,D2510&gt;=分起日,D2510&lt;=分訖日,IF(分專案="全部",TRUE,J2510=分專案))</f>
        <v>0</v>
      </c>
      <c r="C2510" s="45">
        <f t="shared" si="158"/>
        <v>0</v>
      </c>
      <c r="D2510" s="44">
        <f t="shared" si="159"/>
        <v>0</v>
      </c>
      <c r="E2510" s="217">
        <f t="shared" si="161"/>
        <v>0</v>
      </c>
      <c r="F2510" s="284"/>
      <c r="G2510" s="289"/>
      <c r="H2510" s="304"/>
      <c r="I2510" s="290"/>
      <c r="J2510" s="304"/>
      <c r="K2510" s="305"/>
      <c r="L2510" s="50"/>
      <c r="M2510" s="63"/>
    </row>
    <row r="2511" spans="1:13">
      <c r="A2511" s="44">
        <f t="shared" ca="1" si="160"/>
        <v>0</v>
      </c>
      <c r="B2511" s="44" t="b" cm="1">
        <f t="array" ref="B2511">AND(分科號=E2511,D2511&gt;=分起日,D2511&lt;=分訖日,IF(分專案="全部",TRUE,J2511=分專案))</f>
        <v>0</v>
      </c>
      <c r="C2511" s="45">
        <f t="shared" si="158"/>
        <v>0</v>
      </c>
      <c r="D2511" s="44">
        <f t="shared" si="159"/>
        <v>0</v>
      </c>
      <c r="E2511" s="217">
        <f t="shared" si="161"/>
        <v>0</v>
      </c>
      <c r="F2511" s="284"/>
      <c r="G2511" s="289"/>
      <c r="H2511" s="304"/>
      <c r="I2511" s="290"/>
      <c r="J2511" s="304"/>
      <c r="K2511" s="305"/>
      <c r="L2511" s="50"/>
      <c r="M2511" s="63"/>
    </row>
    <row r="2512" spans="1:13">
      <c r="A2512" s="44">
        <f t="shared" ca="1" si="160"/>
        <v>0</v>
      </c>
      <c r="B2512" s="44" t="b" cm="1">
        <f t="array" ref="B2512">AND(分科號=E2512,D2512&gt;=分起日,D2512&lt;=分訖日,IF(分專案="全部",TRUE,J2512=分專案))</f>
        <v>0</v>
      </c>
      <c r="C2512" s="45">
        <f t="shared" si="158"/>
        <v>0</v>
      </c>
      <c r="D2512" s="44">
        <f t="shared" si="159"/>
        <v>0</v>
      </c>
      <c r="E2512" s="217">
        <f t="shared" si="161"/>
        <v>0</v>
      </c>
      <c r="F2512" s="284"/>
      <c r="G2512" s="289"/>
      <c r="H2512" s="304"/>
      <c r="I2512" s="290"/>
      <c r="J2512" s="304"/>
      <c r="K2512" s="305"/>
      <c r="L2512" s="50"/>
      <c r="M2512" s="63"/>
    </row>
    <row r="2513" spans="1:13">
      <c r="A2513" s="44">
        <f t="shared" ca="1" si="160"/>
        <v>0</v>
      </c>
      <c r="B2513" s="44" t="b" cm="1">
        <f t="array" ref="B2513">AND(分科號=E2513,D2513&gt;=分起日,D2513&lt;=分訖日,IF(分專案="全部",TRUE,J2513=分專案))</f>
        <v>0</v>
      </c>
      <c r="C2513" s="45">
        <f t="shared" si="158"/>
        <v>0</v>
      </c>
      <c r="D2513" s="44">
        <f t="shared" si="159"/>
        <v>0</v>
      </c>
      <c r="E2513" s="217">
        <f t="shared" si="161"/>
        <v>0</v>
      </c>
      <c r="F2513" s="284"/>
      <c r="G2513" s="289"/>
      <c r="H2513" s="304"/>
      <c r="I2513" s="290"/>
      <c r="J2513" s="304"/>
      <c r="K2513" s="305"/>
      <c r="L2513" s="50"/>
      <c r="M2513" s="63"/>
    </row>
    <row r="2514" spans="1:13">
      <c r="A2514" s="44">
        <f t="shared" ca="1" si="160"/>
        <v>0</v>
      </c>
      <c r="B2514" s="44" t="b" cm="1">
        <f t="array" ref="B2514">AND(分科號=E2514,D2514&gt;=分起日,D2514&lt;=分訖日,IF(分專案="全部",TRUE,J2514=分專案))</f>
        <v>0</v>
      </c>
      <c r="C2514" s="45">
        <f t="shared" si="158"/>
        <v>0</v>
      </c>
      <c r="D2514" s="44">
        <f t="shared" si="159"/>
        <v>0</v>
      </c>
      <c r="E2514" s="217">
        <f t="shared" si="161"/>
        <v>0</v>
      </c>
      <c r="F2514" s="284"/>
      <c r="G2514" s="289"/>
      <c r="H2514" s="304"/>
      <c r="I2514" s="290"/>
      <c r="J2514" s="304"/>
      <c r="K2514" s="305"/>
      <c r="L2514" s="50"/>
      <c r="M2514" s="63"/>
    </row>
    <row r="2515" spans="1:13">
      <c r="A2515" s="44">
        <f t="shared" ca="1" si="160"/>
        <v>0</v>
      </c>
      <c r="B2515" s="44" t="b" cm="1">
        <f t="array" ref="B2515">AND(分科號=E2515,D2515&gt;=分起日,D2515&lt;=分訖日,IF(分專案="全部",TRUE,J2515=分專案))</f>
        <v>0</v>
      </c>
      <c r="C2515" s="45">
        <f t="shared" si="158"/>
        <v>0</v>
      </c>
      <c r="D2515" s="44">
        <f t="shared" si="159"/>
        <v>0</v>
      </c>
      <c r="E2515" s="217">
        <f t="shared" si="161"/>
        <v>0</v>
      </c>
      <c r="F2515" s="284"/>
      <c r="G2515" s="289"/>
      <c r="H2515" s="304"/>
      <c r="I2515" s="290"/>
      <c r="J2515" s="304"/>
      <c r="K2515" s="305"/>
      <c r="L2515" s="50"/>
      <c r="M2515" s="63"/>
    </row>
    <row r="2516" spans="1:13">
      <c r="A2516" s="44">
        <f t="shared" ca="1" si="160"/>
        <v>0</v>
      </c>
      <c r="B2516" s="44" t="b" cm="1">
        <f t="array" ref="B2516">AND(分科號=E2516,D2516&gt;=分起日,D2516&lt;=分訖日,IF(分專案="全部",TRUE,J2516=分專案))</f>
        <v>0</v>
      </c>
      <c r="C2516" s="45">
        <f t="shared" si="158"/>
        <v>0</v>
      </c>
      <c r="D2516" s="44">
        <f t="shared" si="159"/>
        <v>0</v>
      </c>
      <c r="E2516" s="217">
        <f t="shared" si="161"/>
        <v>0</v>
      </c>
      <c r="F2516" s="284"/>
      <c r="G2516" s="289"/>
      <c r="H2516" s="304"/>
      <c r="I2516" s="290"/>
      <c r="J2516" s="304"/>
      <c r="K2516" s="305"/>
      <c r="L2516" s="50"/>
      <c r="M2516" s="63"/>
    </row>
    <row r="2517" spans="1:13">
      <c r="A2517" s="44">
        <f t="shared" ca="1" si="160"/>
        <v>0</v>
      </c>
      <c r="B2517" s="44" t="b" cm="1">
        <f t="array" ref="B2517">AND(分科號=E2517,D2517&gt;=分起日,D2517&lt;=分訖日,IF(分專案="全部",TRUE,J2517=分專案))</f>
        <v>0</v>
      </c>
      <c r="C2517" s="45">
        <f t="shared" si="158"/>
        <v>0</v>
      </c>
      <c r="D2517" s="44">
        <f t="shared" si="159"/>
        <v>0</v>
      </c>
      <c r="E2517" s="217">
        <f t="shared" si="161"/>
        <v>0</v>
      </c>
      <c r="F2517" s="284"/>
      <c r="G2517" s="289"/>
      <c r="H2517" s="304"/>
      <c r="I2517" s="290"/>
      <c r="J2517" s="304"/>
      <c r="K2517" s="305"/>
      <c r="L2517" s="50"/>
      <c r="M2517" s="63"/>
    </row>
    <row r="2518" spans="1:13">
      <c r="A2518" s="44">
        <f t="shared" ca="1" si="160"/>
        <v>0</v>
      </c>
      <c r="B2518" s="44" t="b" cm="1">
        <f t="array" ref="B2518">AND(分科號=E2518,D2518&gt;=分起日,D2518&lt;=分訖日,IF(分專案="全部",TRUE,J2518=分專案))</f>
        <v>0</v>
      </c>
      <c r="C2518" s="45">
        <f t="shared" si="158"/>
        <v>0</v>
      </c>
      <c r="D2518" s="44">
        <f t="shared" si="159"/>
        <v>0</v>
      </c>
      <c r="E2518" s="217">
        <f t="shared" si="161"/>
        <v>0</v>
      </c>
      <c r="F2518" s="284"/>
      <c r="G2518" s="289"/>
      <c r="H2518" s="304"/>
      <c r="I2518" s="290"/>
      <c r="J2518" s="304"/>
      <c r="K2518" s="305"/>
      <c r="L2518" s="50"/>
      <c r="M2518" s="63"/>
    </row>
    <row r="2519" spans="1:13">
      <c r="A2519" s="44">
        <f t="shared" ca="1" si="160"/>
        <v>0</v>
      </c>
      <c r="B2519" s="44" t="b" cm="1">
        <f t="array" ref="B2519">AND(分科號=E2519,D2519&gt;=分起日,D2519&lt;=分訖日,IF(分專案="全部",TRUE,J2519=分專案))</f>
        <v>0</v>
      </c>
      <c r="C2519" s="45">
        <f t="shared" si="158"/>
        <v>0</v>
      </c>
      <c r="D2519" s="44">
        <f t="shared" si="159"/>
        <v>0</v>
      </c>
      <c r="E2519" s="217">
        <f t="shared" si="161"/>
        <v>0</v>
      </c>
      <c r="F2519" s="284"/>
      <c r="G2519" s="289"/>
      <c r="H2519" s="304"/>
      <c r="I2519" s="290"/>
      <c r="J2519" s="304"/>
      <c r="K2519" s="305"/>
      <c r="L2519" s="50"/>
      <c r="M2519" s="63"/>
    </row>
    <row r="2520" spans="1:13">
      <c r="A2520" s="44">
        <f t="shared" ca="1" si="160"/>
        <v>0</v>
      </c>
      <c r="B2520" s="44" t="b" cm="1">
        <f t="array" ref="B2520">AND(分科號=E2520,D2520&gt;=分起日,D2520&lt;=分訖日,IF(分專案="全部",TRUE,J2520=分專案))</f>
        <v>0</v>
      </c>
      <c r="C2520" s="45">
        <f t="shared" si="158"/>
        <v>0</v>
      </c>
      <c r="D2520" s="44">
        <f t="shared" si="159"/>
        <v>0</v>
      </c>
      <c r="E2520" s="217">
        <f t="shared" si="161"/>
        <v>0</v>
      </c>
      <c r="F2520" s="284"/>
      <c r="G2520" s="289"/>
      <c r="H2520" s="304"/>
      <c r="I2520" s="290"/>
      <c r="J2520" s="304"/>
      <c r="K2520" s="305"/>
      <c r="L2520" s="50"/>
      <c r="M2520" s="63"/>
    </row>
    <row r="2521" spans="1:13">
      <c r="A2521" s="44">
        <f t="shared" ca="1" si="160"/>
        <v>0</v>
      </c>
      <c r="B2521" s="44" t="b" cm="1">
        <f t="array" ref="B2521">AND(分科號=E2521,D2521&gt;=分起日,D2521&lt;=分訖日,IF(分專案="全部",TRUE,J2521=分專案))</f>
        <v>0</v>
      </c>
      <c r="C2521" s="45">
        <f t="shared" si="158"/>
        <v>0</v>
      </c>
      <c r="D2521" s="44">
        <f t="shared" si="159"/>
        <v>0</v>
      </c>
      <c r="E2521" s="217">
        <f t="shared" si="161"/>
        <v>0</v>
      </c>
      <c r="F2521" s="284"/>
      <c r="G2521" s="289"/>
      <c r="H2521" s="304"/>
      <c r="I2521" s="290"/>
      <c r="J2521" s="304"/>
      <c r="K2521" s="305"/>
      <c r="L2521" s="50"/>
      <c r="M2521" s="63"/>
    </row>
    <row r="2522" spans="1:13">
      <c r="A2522" s="44">
        <f t="shared" ca="1" si="160"/>
        <v>0</v>
      </c>
      <c r="B2522" s="44" t="b" cm="1">
        <f t="array" ref="B2522">AND(分科號=E2522,D2522&gt;=分起日,D2522&lt;=分訖日,IF(分專案="全部",TRUE,J2522=分專案))</f>
        <v>0</v>
      </c>
      <c r="C2522" s="45">
        <f t="shared" si="158"/>
        <v>0</v>
      </c>
      <c r="D2522" s="44">
        <f t="shared" si="159"/>
        <v>0</v>
      </c>
      <c r="E2522" s="217">
        <f t="shared" si="161"/>
        <v>0</v>
      </c>
      <c r="F2522" s="284"/>
      <c r="G2522" s="289"/>
      <c r="H2522" s="304"/>
      <c r="I2522" s="290"/>
      <c r="J2522" s="304"/>
      <c r="K2522" s="305"/>
      <c r="L2522" s="50"/>
      <c r="M2522" s="63"/>
    </row>
    <row r="2523" spans="1:13">
      <c r="A2523" s="44">
        <f t="shared" ca="1" si="160"/>
        <v>0</v>
      </c>
      <c r="B2523" s="44" t="b" cm="1">
        <f t="array" ref="B2523">AND(分科號=E2523,D2523&gt;=分起日,D2523&lt;=分訖日,IF(分專案="全部",TRUE,J2523=分專案))</f>
        <v>0</v>
      </c>
      <c r="C2523" s="45">
        <f t="shared" si="158"/>
        <v>0</v>
      </c>
      <c r="D2523" s="44">
        <f t="shared" si="159"/>
        <v>0</v>
      </c>
      <c r="E2523" s="217">
        <f t="shared" si="161"/>
        <v>0</v>
      </c>
      <c r="F2523" s="284"/>
      <c r="G2523" s="289"/>
      <c r="H2523" s="304"/>
      <c r="I2523" s="290"/>
      <c r="J2523" s="304"/>
      <c r="K2523" s="305"/>
      <c r="L2523" s="50"/>
      <c r="M2523" s="63"/>
    </row>
    <row r="2524" spans="1:13">
      <c r="A2524" s="44">
        <f t="shared" ca="1" si="160"/>
        <v>0</v>
      </c>
      <c r="B2524" s="44" t="b" cm="1">
        <f t="array" ref="B2524">AND(分科號=E2524,D2524&gt;=分起日,D2524&lt;=分訖日,IF(分專案="全部",TRUE,J2524=分專案))</f>
        <v>0</v>
      </c>
      <c r="C2524" s="45">
        <f t="shared" si="158"/>
        <v>0</v>
      </c>
      <c r="D2524" s="44">
        <f t="shared" si="159"/>
        <v>0</v>
      </c>
      <c r="E2524" s="217">
        <f t="shared" si="161"/>
        <v>0</v>
      </c>
      <c r="F2524" s="284"/>
      <c r="G2524" s="289"/>
      <c r="H2524" s="304"/>
      <c r="I2524" s="290"/>
      <c r="J2524" s="304"/>
      <c r="K2524" s="305"/>
      <c r="L2524" s="50"/>
      <c r="M2524" s="63"/>
    </row>
    <row r="2525" spans="1:13">
      <c r="A2525" s="44">
        <f t="shared" ca="1" si="160"/>
        <v>0</v>
      </c>
      <c r="B2525" s="44" t="b" cm="1">
        <f t="array" ref="B2525">AND(分科號=E2525,D2525&gt;=分起日,D2525&lt;=分訖日,IF(分專案="全部",TRUE,J2525=分專案))</f>
        <v>0</v>
      </c>
      <c r="C2525" s="45">
        <f t="shared" si="158"/>
        <v>0</v>
      </c>
      <c r="D2525" s="44">
        <f t="shared" si="159"/>
        <v>0</v>
      </c>
      <c r="E2525" s="217">
        <f t="shared" si="161"/>
        <v>0</v>
      </c>
      <c r="F2525" s="284"/>
      <c r="G2525" s="289"/>
      <c r="H2525" s="304"/>
      <c r="I2525" s="290"/>
      <c r="J2525" s="304"/>
      <c r="K2525" s="305"/>
      <c r="L2525" s="50"/>
      <c r="M2525" s="63"/>
    </row>
    <row r="2526" spans="1:13">
      <c r="A2526" s="44">
        <f t="shared" ca="1" si="160"/>
        <v>0</v>
      </c>
      <c r="B2526" s="44" t="b" cm="1">
        <f t="array" ref="B2526">AND(分科號=E2526,D2526&gt;=分起日,D2526&lt;=分訖日,IF(分專案="全部",TRUE,J2526=分專案))</f>
        <v>0</v>
      </c>
      <c r="C2526" s="45">
        <f t="shared" si="158"/>
        <v>0</v>
      </c>
      <c r="D2526" s="44">
        <f t="shared" si="159"/>
        <v>0</v>
      </c>
      <c r="E2526" s="217">
        <f t="shared" si="161"/>
        <v>0</v>
      </c>
      <c r="F2526" s="284"/>
      <c r="G2526" s="289"/>
      <c r="H2526" s="304"/>
      <c r="I2526" s="290"/>
      <c r="J2526" s="304"/>
      <c r="K2526" s="305"/>
      <c r="L2526" s="50"/>
      <c r="M2526" s="63"/>
    </row>
    <row r="2527" spans="1:13">
      <c r="A2527" s="44">
        <f t="shared" ca="1" si="160"/>
        <v>0</v>
      </c>
      <c r="B2527" s="44" t="b" cm="1">
        <f t="array" ref="B2527">AND(分科號=E2527,D2527&gt;=分起日,D2527&lt;=分訖日,IF(分專案="全部",TRUE,J2527=分專案))</f>
        <v>0</v>
      </c>
      <c r="C2527" s="45">
        <f t="shared" si="158"/>
        <v>0</v>
      </c>
      <c r="D2527" s="44">
        <f t="shared" si="159"/>
        <v>0</v>
      </c>
      <c r="E2527" s="217">
        <f t="shared" si="161"/>
        <v>0</v>
      </c>
      <c r="F2527" s="284"/>
      <c r="G2527" s="289"/>
      <c r="H2527" s="304"/>
      <c r="I2527" s="290"/>
      <c r="J2527" s="304"/>
      <c r="K2527" s="305"/>
      <c r="L2527" s="50"/>
      <c r="M2527" s="63"/>
    </row>
    <row r="2528" spans="1:13">
      <c r="A2528" s="44">
        <f t="shared" ca="1" si="160"/>
        <v>0</v>
      </c>
      <c r="B2528" s="44" t="b" cm="1">
        <f t="array" ref="B2528">AND(分科號=E2528,D2528&gt;=分起日,D2528&lt;=分訖日,IF(分專案="全部",TRUE,J2528=分專案))</f>
        <v>0</v>
      </c>
      <c r="C2528" s="45">
        <f t="shared" si="158"/>
        <v>0</v>
      </c>
      <c r="D2528" s="44">
        <f t="shared" si="159"/>
        <v>0</v>
      </c>
      <c r="E2528" s="217">
        <f t="shared" si="161"/>
        <v>0</v>
      </c>
      <c r="F2528" s="284"/>
      <c r="G2528" s="289"/>
      <c r="H2528" s="304"/>
      <c r="I2528" s="290"/>
      <c r="J2528" s="304"/>
      <c r="K2528" s="305"/>
      <c r="L2528" s="50"/>
      <c r="M2528" s="63"/>
    </row>
    <row r="2529" spans="1:13">
      <c r="A2529" s="44">
        <f t="shared" ca="1" si="160"/>
        <v>0</v>
      </c>
      <c r="B2529" s="44" t="b" cm="1">
        <f t="array" ref="B2529">AND(分科號=E2529,D2529&gt;=分起日,D2529&lt;=分訖日,IF(分專案="全部",TRUE,J2529=分專案))</f>
        <v>0</v>
      </c>
      <c r="C2529" s="45">
        <f t="shared" si="158"/>
        <v>0</v>
      </c>
      <c r="D2529" s="44">
        <f t="shared" si="159"/>
        <v>0</v>
      </c>
      <c r="E2529" s="217">
        <f t="shared" si="161"/>
        <v>0</v>
      </c>
      <c r="F2529" s="284"/>
      <c r="G2529" s="289"/>
      <c r="H2529" s="304"/>
      <c r="I2529" s="290"/>
      <c r="J2529" s="304"/>
      <c r="K2529" s="305"/>
      <c r="L2529" s="50"/>
      <c r="M2529" s="63"/>
    </row>
    <row r="2530" spans="1:13">
      <c r="A2530" s="44">
        <f t="shared" ca="1" si="160"/>
        <v>0</v>
      </c>
      <c r="B2530" s="44" t="b" cm="1">
        <f t="array" ref="B2530">AND(分科號=E2530,D2530&gt;=分起日,D2530&lt;=分訖日,IF(分專案="全部",TRUE,J2530=分專案))</f>
        <v>0</v>
      </c>
      <c r="C2530" s="45">
        <f t="shared" si="158"/>
        <v>0</v>
      </c>
      <c r="D2530" s="44">
        <f t="shared" si="159"/>
        <v>0</v>
      </c>
      <c r="E2530" s="217">
        <f t="shared" si="161"/>
        <v>0</v>
      </c>
      <c r="F2530" s="284"/>
      <c r="G2530" s="289"/>
      <c r="H2530" s="304"/>
      <c r="I2530" s="290"/>
      <c r="J2530" s="304"/>
      <c r="K2530" s="305"/>
      <c r="L2530" s="50"/>
      <c r="M2530" s="63"/>
    </row>
    <row r="2531" spans="1:13">
      <c r="A2531" s="44">
        <f t="shared" ca="1" si="160"/>
        <v>0</v>
      </c>
      <c r="B2531" s="44" t="b" cm="1">
        <f t="array" ref="B2531">AND(分科號=E2531,D2531&gt;=分起日,D2531&lt;=分訖日,IF(分專案="全部",TRUE,J2531=分專案))</f>
        <v>0</v>
      </c>
      <c r="C2531" s="45">
        <f t="shared" si="158"/>
        <v>0</v>
      </c>
      <c r="D2531" s="44">
        <f t="shared" si="159"/>
        <v>0</v>
      </c>
      <c r="E2531" s="217">
        <f t="shared" si="161"/>
        <v>0</v>
      </c>
      <c r="F2531" s="284"/>
      <c r="G2531" s="289"/>
      <c r="H2531" s="304"/>
      <c r="I2531" s="290"/>
      <c r="J2531" s="304"/>
      <c r="K2531" s="305"/>
      <c r="L2531" s="50"/>
      <c r="M2531" s="63"/>
    </row>
    <row r="2532" spans="1:13">
      <c r="A2532" s="44">
        <f t="shared" ca="1" si="160"/>
        <v>0</v>
      </c>
      <c r="B2532" s="44" t="b" cm="1">
        <f t="array" ref="B2532">AND(分科號=E2532,D2532&gt;=分起日,D2532&lt;=分訖日,IF(分專案="全部",TRUE,J2532=分專案))</f>
        <v>0</v>
      </c>
      <c r="C2532" s="45">
        <f t="shared" si="158"/>
        <v>0</v>
      </c>
      <c r="D2532" s="44">
        <f t="shared" si="159"/>
        <v>0</v>
      </c>
      <c r="E2532" s="217">
        <f t="shared" si="161"/>
        <v>0</v>
      </c>
      <c r="F2532" s="284"/>
      <c r="G2532" s="289"/>
      <c r="H2532" s="304"/>
      <c r="I2532" s="290"/>
      <c r="J2532" s="304"/>
      <c r="K2532" s="305"/>
      <c r="L2532" s="50"/>
      <c r="M2532" s="63"/>
    </row>
    <row r="2533" spans="1:13">
      <c r="A2533" s="44">
        <f t="shared" ca="1" si="160"/>
        <v>0</v>
      </c>
      <c r="B2533" s="44" t="b" cm="1">
        <f t="array" ref="B2533">AND(分科號=E2533,D2533&gt;=分起日,D2533&lt;=分訖日,IF(分專案="全部",TRUE,J2533=分專案))</f>
        <v>0</v>
      </c>
      <c r="C2533" s="45">
        <f t="shared" si="158"/>
        <v>0</v>
      </c>
      <c r="D2533" s="44">
        <f t="shared" si="159"/>
        <v>0</v>
      </c>
      <c r="E2533" s="217">
        <f t="shared" si="161"/>
        <v>0</v>
      </c>
      <c r="F2533" s="284"/>
      <c r="G2533" s="289"/>
      <c r="H2533" s="304"/>
      <c r="I2533" s="290"/>
      <c r="J2533" s="304"/>
      <c r="K2533" s="305"/>
      <c r="L2533" s="50"/>
      <c r="M2533" s="63"/>
    </row>
    <row r="2534" spans="1:13">
      <c r="A2534" s="44">
        <f t="shared" ca="1" si="160"/>
        <v>0</v>
      </c>
      <c r="B2534" s="44" t="b" cm="1">
        <f t="array" ref="B2534">AND(分科號=E2534,D2534&gt;=分起日,D2534&lt;=分訖日,IF(分專案="全部",TRUE,J2534=分專案))</f>
        <v>0</v>
      </c>
      <c r="C2534" s="45">
        <f t="shared" si="158"/>
        <v>0</v>
      </c>
      <c r="D2534" s="44">
        <f t="shared" si="159"/>
        <v>0</v>
      </c>
      <c r="E2534" s="217">
        <f t="shared" si="161"/>
        <v>0</v>
      </c>
      <c r="F2534" s="284"/>
      <c r="G2534" s="289"/>
      <c r="H2534" s="304"/>
      <c r="I2534" s="290"/>
      <c r="J2534" s="304"/>
      <c r="K2534" s="305"/>
      <c r="L2534" s="50"/>
      <c r="M2534" s="63"/>
    </row>
    <row r="2535" spans="1:13">
      <c r="A2535" s="44">
        <f t="shared" ca="1" si="160"/>
        <v>0</v>
      </c>
      <c r="B2535" s="44" t="b" cm="1">
        <f t="array" ref="B2535">AND(分科號=E2535,D2535&gt;=分起日,D2535&lt;=分訖日,IF(分專案="全部",TRUE,J2535=分專案))</f>
        <v>0</v>
      </c>
      <c r="C2535" s="45">
        <f t="shared" si="158"/>
        <v>0</v>
      </c>
      <c r="D2535" s="44">
        <f t="shared" si="159"/>
        <v>0</v>
      </c>
      <c r="E2535" s="217">
        <f t="shared" si="161"/>
        <v>0</v>
      </c>
      <c r="F2535" s="284"/>
      <c r="G2535" s="289"/>
      <c r="H2535" s="304"/>
      <c r="I2535" s="290"/>
      <c r="J2535" s="304"/>
      <c r="K2535" s="305"/>
      <c r="L2535" s="50"/>
      <c r="M2535" s="63"/>
    </row>
    <row r="2536" spans="1:13">
      <c r="A2536" s="44">
        <f t="shared" ca="1" si="160"/>
        <v>0</v>
      </c>
      <c r="B2536" s="44" t="b" cm="1">
        <f t="array" ref="B2536">AND(分科號=E2536,D2536&gt;=分起日,D2536&lt;=分訖日,IF(分專案="全部",TRUE,J2536=分專案))</f>
        <v>0</v>
      </c>
      <c r="C2536" s="45">
        <f t="shared" si="158"/>
        <v>0</v>
      </c>
      <c r="D2536" s="44">
        <f t="shared" si="159"/>
        <v>0</v>
      </c>
      <c r="E2536" s="217">
        <f t="shared" si="161"/>
        <v>0</v>
      </c>
      <c r="F2536" s="284"/>
      <c r="G2536" s="289"/>
      <c r="H2536" s="304"/>
      <c r="I2536" s="290"/>
      <c r="J2536" s="304"/>
      <c r="K2536" s="305"/>
      <c r="L2536" s="50"/>
      <c r="M2536" s="63"/>
    </row>
    <row r="2537" spans="1:13">
      <c r="A2537" s="44">
        <f t="shared" ca="1" si="160"/>
        <v>0</v>
      </c>
      <c r="B2537" s="44" t="b" cm="1">
        <f t="array" ref="B2537">AND(分科號=E2537,D2537&gt;=分起日,D2537&lt;=分訖日,IF(分專案="全部",TRUE,J2537=分專案))</f>
        <v>0</v>
      </c>
      <c r="C2537" s="45">
        <f t="shared" si="158"/>
        <v>0</v>
      </c>
      <c r="D2537" s="44">
        <f t="shared" si="159"/>
        <v>0</v>
      </c>
      <c r="E2537" s="217">
        <f t="shared" si="161"/>
        <v>0</v>
      </c>
      <c r="F2537" s="284"/>
      <c r="G2537" s="289"/>
      <c r="H2537" s="304"/>
      <c r="I2537" s="290"/>
      <c r="J2537" s="304"/>
      <c r="K2537" s="305"/>
      <c r="L2537" s="50"/>
      <c r="M2537" s="63"/>
    </row>
    <row r="2538" spans="1:13">
      <c r="A2538" s="44">
        <f t="shared" ca="1" si="160"/>
        <v>0</v>
      </c>
      <c r="B2538" s="44" t="b" cm="1">
        <f t="array" ref="B2538">AND(分科號=E2538,D2538&gt;=分起日,D2538&lt;=分訖日,IF(分專案="全部",TRUE,J2538=分專案))</f>
        <v>0</v>
      </c>
      <c r="C2538" s="45">
        <f t="shared" si="158"/>
        <v>0</v>
      </c>
      <c r="D2538" s="44">
        <f t="shared" si="159"/>
        <v>0</v>
      </c>
      <c r="E2538" s="217">
        <f t="shared" si="161"/>
        <v>0</v>
      </c>
      <c r="F2538" s="284"/>
      <c r="G2538" s="289"/>
      <c r="H2538" s="304"/>
      <c r="I2538" s="290"/>
      <c r="J2538" s="304"/>
      <c r="K2538" s="305"/>
      <c r="L2538" s="50"/>
      <c r="M2538" s="63"/>
    </row>
    <row r="2539" spans="1:13">
      <c r="A2539" s="44">
        <f t="shared" ca="1" si="160"/>
        <v>0</v>
      </c>
      <c r="B2539" s="44" t="b" cm="1">
        <f t="array" ref="B2539">AND(分科號=E2539,D2539&gt;=分起日,D2539&lt;=分訖日,IF(分專案="全部",TRUE,J2539=分專案))</f>
        <v>0</v>
      </c>
      <c r="C2539" s="45">
        <f t="shared" si="158"/>
        <v>0</v>
      </c>
      <c r="D2539" s="44">
        <f t="shared" si="159"/>
        <v>0</v>
      </c>
      <c r="E2539" s="217">
        <f t="shared" si="161"/>
        <v>0</v>
      </c>
      <c r="F2539" s="284"/>
      <c r="G2539" s="289"/>
      <c r="H2539" s="304"/>
      <c r="I2539" s="290"/>
      <c r="J2539" s="304"/>
      <c r="K2539" s="305"/>
      <c r="L2539" s="50"/>
      <c r="M2539" s="63"/>
    </row>
    <row r="2540" spans="1:13">
      <c r="A2540" s="44">
        <f t="shared" ca="1" si="160"/>
        <v>0</v>
      </c>
      <c r="B2540" s="44" t="b" cm="1">
        <f t="array" ref="B2540">AND(分科號=E2540,D2540&gt;=分起日,D2540&lt;=分訖日,IF(分專案="全部",TRUE,J2540=分專案))</f>
        <v>0</v>
      </c>
      <c r="C2540" s="45">
        <f t="shared" si="158"/>
        <v>0</v>
      </c>
      <c r="D2540" s="44">
        <f t="shared" si="159"/>
        <v>0</v>
      </c>
      <c r="E2540" s="217">
        <f t="shared" si="161"/>
        <v>0</v>
      </c>
      <c r="F2540" s="284"/>
      <c r="G2540" s="289"/>
      <c r="H2540" s="304"/>
      <c r="I2540" s="290"/>
      <c r="J2540" s="304"/>
      <c r="K2540" s="305"/>
      <c r="L2540" s="50"/>
      <c r="M2540" s="63"/>
    </row>
    <row r="2541" spans="1:13">
      <c r="A2541" s="44">
        <f t="shared" ca="1" si="160"/>
        <v>0</v>
      </c>
      <c r="B2541" s="44" t="b" cm="1">
        <f t="array" ref="B2541">AND(分科號=E2541,D2541&gt;=分起日,D2541&lt;=分訖日,IF(分專案="全部",TRUE,J2541=分專案))</f>
        <v>0</v>
      </c>
      <c r="C2541" s="45">
        <f t="shared" si="158"/>
        <v>0</v>
      </c>
      <c r="D2541" s="44">
        <f t="shared" si="159"/>
        <v>0</v>
      </c>
      <c r="E2541" s="217">
        <f t="shared" si="161"/>
        <v>0</v>
      </c>
      <c r="F2541" s="284"/>
      <c r="G2541" s="289"/>
      <c r="H2541" s="304"/>
      <c r="I2541" s="290"/>
      <c r="J2541" s="304"/>
      <c r="K2541" s="305"/>
      <c r="L2541" s="50"/>
      <c r="M2541" s="63"/>
    </row>
    <row r="2542" spans="1:13">
      <c r="A2542" s="44">
        <f t="shared" ca="1" si="160"/>
        <v>0</v>
      </c>
      <c r="B2542" s="44" t="b" cm="1">
        <f t="array" ref="B2542">AND(分科號=E2542,D2542&gt;=分起日,D2542&lt;=分訖日,IF(分專案="全部",TRUE,J2542=分專案))</f>
        <v>0</v>
      </c>
      <c r="C2542" s="45">
        <f t="shared" si="158"/>
        <v>0</v>
      </c>
      <c r="D2542" s="44">
        <f t="shared" si="159"/>
        <v>0</v>
      </c>
      <c r="E2542" s="217">
        <f t="shared" si="161"/>
        <v>0</v>
      </c>
      <c r="F2542" s="284"/>
      <c r="G2542" s="289"/>
      <c r="H2542" s="304"/>
      <c r="I2542" s="290"/>
      <c r="J2542" s="304"/>
      <c r="K2542" s="305"/>
      <c r="L2542" s="50"/>
      <c r="M2542" s="63"/>
    </row>
    <row r="2543" spans="1:13">
      <c r="A2543" s="44">
        <f t="shared" ca="1" si="160"/>
        <v>0</v>
      </c>
      <c r="B2543" s="44" t="b" cm="1">
        <f t="array" ref="B2543">AND(分科號=E2543,D2543&gt;=分起日,D2543&lt;=分訖日,IF(分專案="全部",TRUE,J2543=分專案))</f>
        <v>0</v>
      </c>
      <c r="C2543" s="45">
        <f t="shared" si="158"/>
        <v>0</v>
      </c>
      <c r="D2543" s="44">
        <f t="shared" si="159"/>
        <v>0</v>
      </c>
      <c r="E2543" s="217">
        <f t="shared" si="161"/>
        <v>0</v>
      </c>
      <c r="F2543" s="284"/>
      <c r="G2543" s="289"/>
      <c r="H2543" s="304"/>
      <c r="I2543" s="290"/>
      <c r="J2543" s="304"/>
      <c r="K2543" s="305"/>
      <c r="L2543" s="50"/>
      <c r="M2543" s="63"/>
    </row>
    <row r="2544" spans="1:13">
      <c r="A2544" s="44">
        <f t="shared" ca="1" si="160"/>
        <v>0</v>
      </c>
      <c r="B2544" s="44" t="b" cm="1">
        <f t="array" ref="B2544">AND(分科號=E2544,D2544&gt;=分起日,D2544&lt;=分訖日,IF(分專案="全部",TRUE,J2544=分專案))</f>
        <v>0</v>
      </c>
      <c r="C2544" s="45">
        <f t="shared" si="158"/>
        <v>0</v>
      </c>
      <c r="D2544" s="44">
        <f t="shared" si="159"/>
        <v>0</v>
      </c>
      <c r="E2544" s="217">
        <f t="shared" si="161"/>
        <v>0</v>
      </c>
      <c r="F2544" s="284"/>
      <c r="G2544" s="289"/>
      <c r="H2544" s="304"/>
      <c r="I2544" s="290"/>
      <c r="J2544" s="304"/>
      <c r="K2544" s="305"/>
      <c r="L2544" s="50"/>
      <c r="M2544" s="63"/>
    </row>
    <row r="2545" spans="1:13">
      <c r="A2545" s="44">
        <f t="shared" ca="1" si="160"/>
        <v>0</v>
      </c>
      <c r="B2545" s="44" t="b" cm="1">
        <f t="array" ref="B2545">AND(分科號=E2545,D2545&gt;=分起日,D2545&lt;=分訖日,IF(分專案="全部",TRUE,J2545=分專案))</f>
        <v>0</v>
      </c>
      <c r="C2545" s="45">
        <f t="shared" si="158"/>
        <v>0</v>
      </c>
      <c r="D2545" s="44">
        <f t="shared" si="159"/>
        <v>0</v>
      </c>
      <c r="E2545" s="217">
        <f t="shared" si="161"/>
        <v>0</v>
      </c>
      <c r="F2545" s="284"/>
      <c r="G2545" s="289"/>
      <c r="H2545" s="304"/>
      <c r="I2545" s="290"/>
      <c r="J2545" s="304"/>
      <c r="K2545" s="305"/>
      <c r="L2545" s="50"/>
      <c r="M2545" s="63"/>
    </row>
    <row r="2546" spans="1:13">
      <c r="A2546" s="44">
        <f t="shared" ca="1" si="160"/>
        <v>0</v>
      </c>
      <c r="B2546" s="44" t="b" cm="1">
        <f t="array" ref="B2546">AND(分科號=E2546,D2546&gt;=分起日,D2546&lt;=分訖日,IF(分專案="全部",TRUE,J2546=分專案))</f>
        <v>0</v>
      </c>
      <c r="C2546" s="45">
        <f t="shared" si="158"/>
        <v>0</v>
      </c>
      <c r="D2546" s="44">
        <f t="shared" si="159"/>
        <v>0</v>
      </c>
      <c r="E2546" s="217">
        <f t="shared" si="161"/>
        <v>0</v>
      </c>
      <c r="F2546" s="284"/>
      <c r="G2546" s="289"/>
      <c r="H2546" s="304"/>
      <c r="I2546" s="290"/>
      <c r="J2546" s="304"/>
      <c r="K2546" s="305"/>
      <c r="L2546" s="50"/>
      <c r="M2546" s="63"/>
    </row>
    <row r="2547" spans="1:13">
      <c r="A2547" s="44">
        <f t="shared" ca="1" si="160"/>
        <v>0</v>
      </c>
      <c r="B2547" s="44" t="b" cm="1">
        <f t="array" ref="B2547">AND(分科號=E2547,D2547&gt;=分起日,D2547&lt;=分訖日,IF(分專案="全部",TRUE,J2547=分專案))</f>
        <v>0</v>
      </c>
      <c r="C2547" s="45">
        <f t="shared" si="158"/>
        <v>0</v>
      </c>
      <c r="D2547" s="44">
        <f t="shared" si="159"/>
        <v>0</v>
      </c>
      <c r="E2547" s="217">
        <f t="shared" si="161"/>
        <v>0</v>
      </c>
      <c r="F2547" s="284"/>
      <c r="G2547" s="289"/>
      <c r="H2547" s="304"/>
      <c r="I2547" s="290"/>
      <c r="J2547" s="304"/>
      <c r="K2547" s="305"/>
      <c r="L2547" s="50"/>
      <c r="M2547" s="63"/>
    </row>
    <row r="2548" spans="1:13">
      <c r="A2548" s="44">
        <f t="shared" ca="1" si="160"/>
        <v>0</v>
      </c>
      <c r="B2548" s="44" t="b" cm="1">
        <f t="array" ref="B2548">AND(分科號=E2548,D2548&gt;=分起日,D2548&lt;=分訖日,IF(分專案="全部",TRUE,J2548=分專案))</f>
        <v>0</v>
      </c>
      <c r="C2548" s="45">
        <f t="shared" si="158"/>
        <v>0</v>
      </c>
      <c r="D2548" s="44">
        <f t="shared" si="159"/>
        <v>0</v>
      </c>
      <c r="E2548" s="217">
        <f t="shared" si="161"/>
        <v>0</v>
      </c>
      <c r="F2548" s="284"/>
      <c r="G2548" s="289"/>
      <c r="H2548" s="304"/>
      <c r="I2548" s="290"/>
      <c r="J2548" s="304"/>
      <c r="K2548" s="305"/>
      <c r="L2548" s="50"/>
      <c r="M2548" s="63"/>
    </row>
    <row r="2549" spans="1:13">
      <c r="A2549" s="44">
        <f t="shared" ca="1" si="160"/>
        <v>0</v>
      </c>
      <c r="B2549" s="44" t="b" cm="1">
        <f t="array" ref="B2549">AND(分科號=E2549,D2549&gt;=分起日,D2549&lt;=分訖日,IF(分專案="全部",TRUE,J2549=分專案))</f>
        <v>0</v>
      </c>
      <c r="C2549" s="45">
        <f t="shared" si="158"/>
        <v>0</v>
      </c>
      <c r="D2549" s="44">
        <f t="shared" si="159"/>
        <v>0</v>
      </c>
      <c r="E2549" s="217">
        <f t="shared" si="161"/>
        <v>0</v>
      </c>
      <c r="F2549" s="284"/>
      <c r="G2549" s="289"/>
      <c r="H2549" s="304"/>
      <c r="I2549" s="290"/>
      <c r="J2549" s="304"/>
      <c r="K2549" s="305"/>
      <c r="L2549" s="50"/>
      <c r="M2549" s="63"/>
    </row>
    <row r="2550" spans="1:13">
      <c r="A2550" s="44">
        <f t="shared" ca="1" si="160"/>
        <v>0</v>
      </c>
      <c r="B2550" s="44" t="b" cm="1">
        <f t="array" ref="B2550">AND(分科號=E2550,D2550&gt;=分起日,D2550&lt;=分訖日,IF(分專案="全部",TRUE,J2550=分專案))</f>
        <v>0</v>
      </c>
      <c r="C2550" s="45">
        <f t="shared" si="158"/>
        <v>0</v>
      </c>
      <c r="D2550" s="44">
        <f t="shared" si="159"/>
        <v>0</v>
      </c>
      <c r="E2550" s="217">
        <f t="shared" si="161"/>
        <v>0</v>
      </c>
      <c r="F2550" s="284"/>
      <c r="G2550" s="289"/>
      <c r="H2550" s="304"/>
      <c r="I2550" s="290"/>
      <c r="J2550" s="304"/>
      <c r="K2550" s="305"/>
      <c r="L2550" s="50"/>
      <c r="M2550" s="63"/>
    </row>
    <row r="2551" spans="1:13">
      <c r="A2551" s="44">
        <f t="shared" ca="1" si="160"/>
        <v>0</v>
      </c>
      <c r="B2551" s="44" t="b" cm="1">
        <f t="array" ref="B2551">AND(分科號=E2551,D2551&gt;=分起日,D2551&lt;=分訖日,IF(分專案="全部",TRUE,J2551=分專案))</f>
        <v>0</v>
      </c>
      <c r="C2551" s="45">
        <f t="shared" si="158"/>
        <v>0</v>
      </c>
      <c r="D2551" s="44">
        <f t="shared" si="159"/>
        <v>0</v>
      </c>
      <c r="E2551" s="217">
        <f t="shared" si="161"/>
        <v>0</v>
      </c>
      <c r="F2551" s="284"/>
      <c r="G2551" s="289"/>
      <c r="H2551" s="304"/>
      <c r="I2551" s="290"/>
      <c r="J2551" s="304"/>
      <c r="K2551" s="305"/>
      <c r="L2551" s="50"/>
      <c r="M2551" s="63"/>
    </row>
    <row r="2552" spans="1:13">
      <c r="A2552" s="44">
        <f t="shared" ca="1" si="160"/>
        <v>0</v>
      </c>
      <c r="B2552" s="44" t="b" cm="1">
        <f t="array" ref="B2552">AND(分科號=E2552,D2552&gt;=分起日,D2552&lt;=分訖日,IF(分專案="全部",TRUE,J2552=分專案))</f>
        <v>0</v>
      </c>
      <c r="C2552" s="45">
        <f t="shared" si="158"/>
        <v>0</v>
      </c>
      <c r="D2552" s="44">
        <f t="shared" si="159"/>
        <v>0</v>
      </c>
      <c r="E2552" s="217">
        <f t="shared" si="161"/>
        <v>0</v>
      </c>
      <c r="F2552" s="284"/>
      <c r="G2552" s="289"/>
      <c r="H2552" s="304"/>
      <c r="I2552" s="290"/>
      <c r="J2552" s="304"/>
      <c r="K2552" s="305"/>
      <c r="L2552" s="50"/>
      <c r="M2552" s="63"/>
    </row>
    <row r="2553" spans="1:13">
      <c r="A2553" s="44">
        <f t="shared" ca="1" si="160"/>
        <v>0</v>
      </c>
      <c r="B2553" s="44" t="b" cm="1">
        <f t="array" ref="B2553">AND(分科號=E2553,D2553&gt;=分起日,D2553&lt;=分訖日,IF(分專案="全部",TRUE,J2553=分專案))</f>
        <v>0</v>
      </c>
      <c r="C2553" s="45">
        <f t="shared" si="158"/>
        <v>0</v>
      </c>
      <c r="D2553" s="44">
        <f t="shared" si="159"/>
        <v>0</v>
      </c>
      <c r="E2553" s="217">
        <f t="shared" si="161"/>
        <v>0</v>
      </c>
      <c r="F2553" s="284"/>
      <c r="G2553" s="289"/>
      <c r="H2553" s="304"/>
      <c r="I2553" s="290"/>
      <c r="J2553" s="304"/>
      <c r="K2553" s="305"/>
      <c r="L2553" s="50"/>
      <c r="M2553" s="63"/>
    </row>
    <row r="2554" spans="1:13">
      <c r="A2554" s="44">
        <f t="shared" ca="1" si="160"/>
        <v>0</v>
      </c>
      <c r="B2554" s="44" t="b" cm="1">
        <f t="array" ref="B2554">AND(分科號=E2554,D2554&gt;=分起日,D2554&lt;=分訖日,IF(分專案="全部",TRUE,J2554=分專案))</f>
        <v>0</v>
      </c>
      <c r="C2554" s="45">
        <f t="shared" si="158"/>
        <v>0</v>
      </c>
      <c r="D2554" s="44">
        <f t="shared" si="159"/>
        <v>0</v>
      </c>
      <c r="E2554" s="217">
        <f t="shared" si="161"/>
        <v>0</v>
      </c>
      <c r="F2554" s="284"/>
      <c r="G2554" s="289"/>
      <c r="H2554" s="304"/>
      <c r="I2554" s="290"/>
      <c r="J2554" s="304"/>
      <c r="K2554" s="305"/>
      <c r="L2554" s="50"/>
      <c r="M2554" s="63"/>
    </row>
    <row r="2555" spans="1:13">
      <c r="A2555" s="44">
        <f t="shared" ca="1" si="160"/>
        <v>0</v>
      </c>
      <c r="B2555" s="44" t="b" cm="1">
        <f t="array" ref="B2555">AND(分科號=E2555,D2555&gt;=分起日,D2555&lt;=分訖日,IF(分專案="全部",TRUE,J2555=分專案))</f>
        <v>0</v>
      </c>
      <c r="C2555" s="45">
        <f t="shared" si="158"/>
        <v>0</v>
      </c>
      <c r="D2555" s="44">
        <f t="shared" si="159"/>
        <v>0</v>
      </c>
      <c r="E2555" s="217">
        <f t="shared" si="161"/>
        <v>0</v>
      </c>
      <c r="F2555" s="284"/>
      <c r="G2555" s="289"/>
      <c r="H2555" s="304"/>
      <c r="I2555" s="290"/>
      <c r="J2555" s="304"/>
      <c r="K2555" s="305"/>
      <c r="L2555" s="50"/>
      <c r="M2555" s="63"/>
    </row>
    <row r="2556" spans="1:13">
      <c r="A2556" s="44">
        <f t="shared" ca="1" si="160"/>
        <v>0</v>
      </c>
      <c r="B2556" s="44" t="b" cm="1">
        <f t="array" ref="B2556">AND(分科號=E2556,D2556&gt;=分起日,D2556&lt;=分訖日,IF(分專案="全部",TRUE,J2556=分專案))</f>
        <v>0</v>
      </c>
      <c r="C2556" s="45">
        <f t="shared" si="158"/>
        <v>0</v>
      </c>
      <c r="D2556" s="44">
        <f t="shared" si="159"/>
        <v>0</v>
      </c>
      <c r="E2556" s="217">
        <f t="shared" si="161"/>
        <v>0</v>
      </c>
      <c r="F2556" s="284"/>
      <c r="G2556" s="289"/>
      <c r="H2556" s="304"/>
      <c r="I2556" s="290"/>
      <c r="J2556" s="304"/>
      <c r="K2556" s="305"/>
      <c r="L2556" s="50"/>
      <c r="M2556" s="63"/>
    </row>
    <row r="2557" spans="1:13">
      <c r="A2557" s="44">
        <f t="shared" ca="1" si="160"/>
        <v>0</v>
      </c>
      <c r="B2557" s="44" t="b" cm="1">
        <f t="array" ref="B2557">AND(分科號=E2557,D2557&gt;=分起日,D2557&lt;=分訖日,IF(分專案="全部",TRUE,J2557=分專案))</f>
        <v>0</v>
      </c>
      <c r="C2557" s="45">
        <f t="shared" si="158"/>
        <v>0</v>
      </c>
      <c r="D2557" s="44">
        <f t="shared" si="159"/>
        <v>0</v>
      </c>
      <c r="E2557" s="217">
        <f t="shared" si="161"/>
        <v>0</v>
      </c>
      <c r="F2557" s="284"/>
      <c r="G2557" s="289"/>
      <c r="H2557" s="304"/>
      <c r="I2557" s="290"/>
      <c r="J2557" s="304"/>
      <c r="K2557" s="305"/>
      <c r="L2557" s="50"/>
      <c r="M2557" s="63"/>
    </row>
    <row r="2558" spans="1:13">
      <c r="A2558" s="44">
        <f t="shared" ca="1" si="160"/>
        <v>0</v>
      </c>
      <c r="B2558" s="44" t="b" cm="1">
        <f t="array" ref="B2558">AND(分科號=E2558,D2558&gt;=分起日,D2558&lt;=分訖日,IF(分專案="全部",TRUE,J2558=分專案))</f>
        <v>0</v>
      </c>
      <c r="C2558" s="45">
        <f t="shared" si="158"/>
        <v>0</v>
      </c>
      <c r="D2558" s="44">
        <f t="shared" si="159"/>
        <v>0</v>
      </c>
      <c r="E2558" s="217">
        <f t="shared" si="161"/>
        <v>0</v>
      </c>
      <c r="F2558" s="284"/>
      <c r="G2558" s="289"/>
      <c r="H2558" s="304"/>
      <c r="I2558" s="290"/>
      <c r="J2558" s="304"/>
      <c r="K2558" s="305"/>
      <c r="L2558" s="50"/>
      <c r="M2558" s="63"/>
    </row>
    <row r="2559" spans="1:13">
      <c r="A2559" s="44">
        <f t="shared" ca="1" si="160"/>
        <v>0</v>
      </c>
      <c r="B2559" s="44" t="b" cm="1">
        <f t="array" ref="B2559">AND(分科號=E2559,D2559&gt;=分起日,D2559&lt;=分訖日,IF(分專案="全部",TRUE,J2559=分專案))</f>
        <v>0</v>
      </c>
      <c r="C2559" s="45">
        <f t="shared" si="158"/>
        <v>0</v>
      </c>
      <c r="D2559" s="44">
        <f t="shared" si="159"/>
        <v>0</v>
      </c>
      <c r="E2559" s="217">
        <f t="shared" si="161"/>
        <v>0</v>
      </c>
      <c r="F2559" s="284"/>
      <c r="G2559" s="289"/>
      <c r="H2559" s="304"/>
      <c r="I2559" s="290"/>
      <c r="J2559" s="304"/>
      <c r="K2559" s="305"/>
      <c r="L2559" s="50"/>
      <c r="M2559" s="63"/>
    </row>
    <row r="2560" spans="1:13">
      <c r="A2560" s="44">
        <f t="shared" ca="1" si="160"/>
        <v>0</v>
      </c>
      <c r="B2560" s="44" t="b" cm="1">
        <f t="array" ref="B2560">AND(分科號=E2560,D2560&gt;=分起日,D2560&lt;=分訖日,IF(分專案="全部",TRUE,J2560=分專案))</f>
        <v>0</v>
      </c>
      <c r="C2560" s="45">
        <f t="shared" si="158"/>
        <v>0</v>
      </c>
      <c r="D2560" s="44">
        <f t="shared" si="159"/>
        <v>0</v>
      </c>
      <c r="E2560" s="217">
        <f t="shared" si="161"/>
        <v>0</v>
      </c>
      <c r="F2560" s="284"/>
      <c r="G2560" s="289"/>
      <c r="H2560" s="304"/>
      <c r="I2560" s="290"/>
      <c r="J2560" s="304"/>
      <c r="K2560" s="305"/>
      <c r="L2560" s="50"/>
      <c r="M2560" s="63"/>
    </row>
    <row r="2561" spans="1:13">
      <c r="A2561" s="44">
        <f t="shared" ca="1" si="160"/>
        <v>0</v>
      </c>
      <c r="B2561" s="44" t="b" cm="1">
        <f t="array" ref="B2561">AND(分科號=E2561,D2561&gt;=分起日,D2561&lt;=分訖日,IF(分專案="全部",TRUE,J2561=分專案))</f>
        <v>0</v>
      </c>
      <c r="C2561" s="45">
        <f t="shared" si="158"/>
        <v>0</v>
      </c>
      <c r="D2561" s="44">
        <f t="shared" si="159"/>
        <v>0</v>
      </c>
      <c r="E2561" s="217">
        <f t="shared" si="161"/>
        <v>0</v>
      </c>
      <c r="F2561" s="284"/>
      <c r="G2561" s="289"/>
      <c r="H2561" s="304"/>
      <c r="I2561" s="290"/>
      <c r="J2561" s="304"/>
      <c r="K2561" s="305"/>
      <c r="L2561" s="50"/>
      <c r="M2561" s="63"/>
    </row>
    <row r="2562" spans="1:13">
      <c r="A2562" s="44">
        <f t="shared" ca="1" si="160"/>
        <v>0</v>
      </c>
      <c r="B2562" s="44" t="b" cm="1">
        <f t="array" ref="B2562">AND(分科號=E2562,D2562&gt;=分起日,D2562&lt;=分訖日,IF(分專案="全部",TRUE,J2562=分專案))</f>
        <v>0</v>
      </c>
      <c r="C2562" s="45">
        <f t="shared" si="158"/>
        <v>0</v>
      </c>
      <c r="D2562" s="44">
        <f t="shared" si="159"/>
        <v>0</v>
      </c>
      <c r="E2562" s="217">
        <f t="shared" si="161"/>
        <v>0</v>
      </c>
      <c r="F2562" s="284"/>
      <c r="G2562" s="289"/>
      <c r="H2562" s="304"/>
      <c r="I2562" s="290"/>
      <c r="J2562" s="304"/>
      <c r="K2562" s="305"/>
      <c r="L2562" s="50"/>
      <c r="M2562" s="63"/>
    </row>
    <row r="2563" spans="1:13">
      <c r="A2563" s="44">
        <f t="shared" ca="1" si="160"/>
        <v>0</v>
      </c>
      <c r="B2563" s="44" t="b" cm="1">
        <f t="array" ref="B2563">AND(分科號=E2563,D2563&gt;=分起日,D2563&lt;=分訖日,IF(分專案="全部",TRUE,J2563=分專案))</f>
        <v>0</v>
      </c>
      <c r="C2563" s="45">
        <f t="shared" si="158"/>
        <v>0</v>
      </c>
      <c r="D2563" s="44">
        <f t="shared" si="159"/>
        <v>0</v>
      </c>
      <c r="E2563" s="217">
        <f t="shared" si="161"/>
        <v>0</v>
      </c>
      <c r="F2563" s="284"/>
      <c r="G2563" s="289"/>
      <c r="H2563" s="304"/>
      <c r="I2563" s="290"/>
      <c r="J2563" s="304"/>
      <c r="K2563" s="305"/>
      <c r="L2563" s="50"/>
      <c r="M2563" s="63"/>
    </row>
    <row r="2564" spans="1:13">
      <c r="A2564" s="44">
        <f t="shared" ca="1" si="160"/>
        <v>0</v>
      </c>
      <c r="B2564" s="44" t="b" cm="1">
        <f t="array" ref="B2564">AND(分科號=E2564,D2564&gt;=分起日,D2564&lt;=分訖日,IF(分專案="全部",TRUE,J2564=分專案))</f>
        <v>0</v>
      </c>
      <c r="C2564" s="45">
        <f t="shared" si="158"/>
        <v>0</v>
      </c>
      <c r="D2564" s="44">
        <f t="shared" si="159"/>
        <v>0</v>
      </c>
      <c r="E2564" s="217">
        <f t="shared" si="161"/>
        <v>0</v>
      </c>
      <c r="F2564" s="284"/>
      <c r="G2564" s="289"/>
      <c r="H2564" s="304"/>
      <c r="I2564" s="290"/>
      <c r="J2564" s="304"/>
      <c r="K2564" s="305"/>
      <c r="L2564" s="50"/>
      <c r="M2564" s="63"/>
    </row>
    <row r="2565" spans="1:13">
      <c r="A2565" s="44">
        <f t="shared" ca="1" si="160"/>
        <v>0</v>
      </c>
      <c r="B2565" s="44" t="b" cm="1">
        <f t="array" ref="B2565">AND(分科號=E2565,D2565&gt;=分起日,D2565&lt;=分訖日,IF(分專案="全部",TRUE,J2565=分專案))</f>
        <v>0</v>
      </c>
      <c r="C2565" s="45">
        <f t="shared" si="158"/>
        <v>0</v>
      </c>
      <c r="D2565" s="44">
        <f t="shared" si="159"/>
        <v>0</v>
      </c>
      <c r="E2565" s="217">
        <f t="shared" si="161"/>
        <v>0</v>
      </c>
      <c r="F2565" s="284"/>
      <c r="G2565" s="289"/>
      <c r="H2565" s="304"/>
      <c r="I2565" s="290"/>
      <c r="J2565" s="304"/>
      <c r="K2565" s="305"/>
      <c r="L2565" s="50"/>
      <c r="M2565" s="63"/>
    </row>
    <row r="2566" spans="1:13">
      <c r="A2566" s="44">
        <f t="shared" ca="1" si="160"/>
        <v>0</v>
      </c>
      <c r="B2566" s="44" t="b" cm="1">
        <f t="array" ref="B2566">AND(分科號=E2566,D2566&gt;=分起日,D2566&lt;=分訖日,IF(分專案="全部",TRUE,J2566=分專案))</f>
        <v>0</v>
      </c>
      <c r="C2566" s="45">
        <f t="shared" si="158"/>
        <v>0</v>
      </c>
      <c r="D2566" s="44">
        <f t="shared" si="159"/>
        <v>0</v>
      </c>
      <c r="E2566" s="217">
        <f t="shared" si="161"/>
        <v>0</v>
      </c>
      <c r="F2566" s="284"/>
      <c r="G2566" s="289"/>
      <c r="H2566" s="304"/>
      <c r="I2566" s="290"/>
      <c r="J2566" s="304"/>
      <c r="K2566" s="305"/>
      <c r="L2566" s="50"/>
      <c r="M2566" s="63"/>
    </row>
    <row r="2567" spans="1:13">
      <c r="A2567" s="44">
        <f t="shared" ca="1" si="160"/>
        <v>0</v>
      </c>
      <c r="B2567" s="44" t="b" cm="1">
        <f t="array" ref="B2567">AND(分科號=E2567,D2567&gt;=分起日,D2567&lt;=分訖日,IF(分專案="全部",TRUE,J2567=分專案))</f>
        <v>0</v>
      </c>
      <c r="C2567" s="45">
        <f t="shared" ref="C2567:C2630" si="162">IF(F2567&lt;&gt;"",F2567,IF(E2567&lt;&gt;0,INDEX(C:C,ROW()-1),0))</f>
        <v>0</v>
      </c>
      <c r="D2567" s="44">
        <f t="shared" ref="D2567:D2630" si="163">IF(G2567&lt;&gt;"",G2567,IF(E2567&lt;&gt;0,INDEX(D:D,ROW()-1),0))</f>
        <v>0</v>
      </c>
      <c r="E2567" s="217">
        <f t="shared" si="161"/>
        <v>0</v>
      </c>
      <c r="F2567" s="284"/>
      <c r="G2567" s="289"/>
      <c r="H2567" s="304"/>
      <c r="I2567" s="290"/>
      <c r="J2567" s="304"/>
      <c r="K2567" s="305"/>
      <c r="L2567" s="50"/>
      <c r="M2567" s="63"/>
    </row>
    <row r="2568" spans="1:13">
      <c r="A2568" s="44">
        <f t="shared" ca="1" si="160"/>
        <v>0</v>
      </c>
      <c r="B2568" s="44" t="b" cm="1">
        <f t="array" ref="B2568">AND(分科號=E2568,D2568&gt;=分起日,D2568&lt;=分訖日,IF(分專案="全部",TRUE,J2568=分專案))</f>
        <v>0</v>
      </c>
      <c r="C2568" s="45">
        <f t="shared" si="162"/>
        <v>0</v>
      </c>
      <c r="D2568" s="44">
        <f t="shared" si="163"/>
        <v>0</v>
      </c>
      <c r="E2568" s="217">
        <f t="shared" si="161"/>
        <v>0</v>
      </c>
      <c r="F2568" s="284"/>
      <c r="G2568" s="289"/>
      <c r="H2568" s="304"/>
      <c r="I2568" s="290"/>
      <c r="J2568" s="304"/>
      <c r="K2568" s="305"/>
      <c r="L2568" s="50"/>
      <c r="M2568" s="63"/>
    </row>
    <row r="2569" spans="1:13">
      <c r="A2569" s="44">
        <f t="shared" ref="A2569:A2632" ca="1" si="164">IF(B2569,COUNTIF(OFFSET(B2569,ROW()*-1+6,,ROW()-5),TRUE),0)</f>
        <v>0</v>
      </c>
      <c r="B2569" s="44" t="b" cm="1">
        <f t="array" ref="B2569">AND(分科號=E2569,D2569&gt;=分起日,D2569&lt;=分訖日,IF(分專案="全部",TRUE,J2569=分專案))</f>
        <v>0</v>
      </c>
      <c r="C2569" s="45">
        <f t="shared" si="162"/>
        <v>0</v>
      </c>
      <c r="D2569" s="44">
        <f t="shared" si="163"/>
        <v>0</v>
      </c>
      <c r="E2569" s="217">
        <f t="shared" si="161"/>
        <v>0</v>
      </c>
      <c r="F2569" s="284"/>
      <c r="G2569" s="289"/>
      <c r="H2569" s="304"/>
      <c r="I2569" s="290"/>
      <c r="J2569" s="304"/>
      <c r="K2569" s="305"/>
      <c r="L2569" s="50"/>
      <c r="M2569" s="63"/>
    </row>
    <row r="2570" spans="1:13">
      <c r="A2570" s="44">
        <f t="shared" ca="1" si="164"/>
        <v>0</v>
      </c>
      <c r="B2570" s="44" t="b" cm="1">
        <f t="array" ref="B2570">AND(分科號=E2570,D2570&gt;=分起日,D2570&lt;=分訖日,IF(分專案="全部",TRUE,J2570=分專案))</f>
        <v>0</v>
      </c>
      <c r="C2570" s="45">
        <f t="shared" si="162"/>
        <v>0</v>
      </c>
      <c r="D2570" s="44">
        <f t="shared" si="163"/>
        <v>0</v>
      </c>
      <c r="E2570" s="217">
        <f t="shared" ref="E2570:E2633" si="165">IF(I2570&lt;&gt;"",VALUE(TRIM(LEFT(I2570,6))),0)</f>
        <v>0</v>
      </c>
      <c r="F2570" s="284"/>
      <c r="G2570" s="289"/>
      <c r="H2570" s="304"/>
      <c r="I2570" s="290"/>
      <c r="J2570" s="304"/>
      <c r="K2570" s="305"/>
      <c r="L2570" s="50"/>
      <c r="M2570" s="63"/>
    </row>
    <row r="2571" spans="1:13">
      <c r="A2571" s="44">
        <f t="shared" ca="1" si="164"/>
        <v>0</v>
      </c>
      <c r="B2571" s="44" t="b" cm="1">
        <f t="array" ref="B2571">AND(分科號=E2571,D2571&gt;=分起日,D2571&lt;=分訖日,IF(分專案="全部",TRUE,J2571=分專案))</f>
        <v>0</v>
      </c>
      <c r="C2571" s="45">
        <f t="shared" si="162"/>
        <v>0</v>
      </c>
      <c r="D2571" s="44">
        <f t="shared" si="163"/>
        <v>0</v>
      </c>
      <c r="E2571" s="217">
        <f t="shared" si="165"/>
        <v>0</v>
      </c>
      <c r="F2571" s="284"/>
      <c r="G2571" s="289"/>
      <c r="H2571" s="304"/>
      <c r="I2571" s="290"/>
      <c r="J2571" s="304"/>
      <c r="K2571" s="305"/>
      <c r="L2571" s="50"/>
      <c r="M2571" s="63"/>
    </row>
    <row r="2572" spans="1:13">
      <c r="A2572" s="44">
        <f t="shared" ca="1" si="164"/>
        <v>0</v>
      </c>
      <c r="B2572" s="44" t="b" cm="1">
        <f t="array" ref="B2572">AND(分科號=E2572,D2572&gt;=分起日,D2572&lt;=分訖日,IF(分專案="全部",TRUE,J2572=分專案))</f>
        <v>0</v>
      </c>
      <c r="C2572" s="45">
        <f t="shared" si="162"/>
        <v>0</v>
      </c>
      <c r="D2572" s="44">
        <f t="shared" si="163"/>
        <v>0</v>
      </c>
      <c r="E2572" s="217">
        <f t="shared" si="165"/>
        <v>0</v>
      </c>
      <c r="F2572" s="284"/>
      <c r="G2572" s="289"/>
      <c r="H2572" s="304"/>
      <c r="I2572" s="290"/>
      <c r="J2572" s="304"/>
      <c r="K2572" s="305"/>
      <c r="L2572" s="50"/>
      <c r="M2572" s="63"/>
    </row>
    <row r="2573" spans="1:13">
      <c r="A2573" s="44">
        <f t="shared" ca="1" si="164"/>
        <v>0</v>
      </c>
      <c r="B2573" s="44" t="b" cm="1">
        <f t="array" ref="B2573">AND(分科號=E2573,D2573&gt;=分起日,D2573&lt;=分訖日,IF(分專案="全部",TRUE,J2573=分專案))</f>
        <v>0</v>
      </c>
      <c r="C2573" s="45">
        <f t="shared" si="162"/>
        <v>0</v>
      </c>
      <c r="D2573" s="44">
        <f t="shared" si="163"/>
        <v>0</v>
      </c>
      <c r="E2573" s="217">
        <f t="shared" si="165"/>
        <v>0</v>
      </c>
      <c r="F2573" s="284"/>
      <c r="G2573" s="289"/>
      <c r="H2573" s="304"/>
      <c r="I2573" s="290"/>
      <c r="J2573" s="304"/>
      <c r="K2573" s="305"/>
      <c r="L2573" s="50"/>
      <c r="M2573" s="63"/>
    </row>
    <row r="2574" spans="1:13">
      <c r="A2574" s="44">
        <f t="shared" ca="1" si="164"/>
        <v>0</v>
      </c>
      <c r="B2574" s="44" t="b" cm="1">
        <f t="array" ref="B2574">AND(分科號=E2574,D2574&gt;=分起日,D2574&lt;=分訖日,IF(分專案="全部",TRUE,J2574=分專案))</f>
        <v>0</v>
      </c>
      <c r="C2574" s="45">
        <f t="shared" si="162"/>
        <v>0</v>
      </c>
      <c r="D2574" s="44">
        <f t="shared" si="163"/>
        <v>0</v>
      </c>
      <c r="E2574" s="217">
        <f t="shared" si="165"/>
        <v>0</v>
      </c>
      <c r="F2574" s="284"/>
      <c r="G2574" s="289"/>
      <c r="H2574" s="304"/>
      <c r="I2574" s="290"/>
      <c r="J2574" s="304"/>
      <c r="K2574" s="305"/>
      <c r="L2574" s="50"/>
      <c r="M2574" s="63"/>
    </row>
    <row r="2575" spans="1:13">
      <c r="A2575" s="44">
        <f t="shared" ca="1" si="164"/>
        <v>0</v>
      </c>
      <c r="B2575" s="44" t="b" cm="1">
        <f t="array" ref="B2575">AND(分科號=E2575,D2575&gt;=分起日,D2575&lt;=分訖日,IF(分專案="全部",TRUE,J2575=分專案))</f>
        <v>0</v>
      </c>
      <c r="C2575" s="45">
        <f t="shared" si="162"/>
        <v>0</v>
      </c>
      <c r="D2575" s="44">
        <f t="shared" si="163"/>
        <v>0</v>
      </c>
      <c r="E2575" s="217">
        <f t="shared" si="165"/>
        <v>0</v>
      </c>
      <c r="F2575" s="284"/>
      <c r="G2575" s="289"/>
      <c r="H2575" s="304"/>
      <c r="I2575" s="290"/>
      <c r="J2575" s="304"/>
      <c r="K2575" s="305"/>
      <c r="L2575" s="50"/>
      <c r="M2575" s="63"/>
    </row>
    <row r="2576" spans="1:13">
      <c r="A2576" s="44">
        <f t="shared" ca="1" si="164"/>
        <v>0</v>
      </c>
      <c r="B2576" s="44" t="b" cm="1">
        <f t="array" ref="B2576">AND(分科號=E2576,D2576&gt;=分起日,D2576&lt;=分訖日,IF(分專案="全部",TRUE,J2576=分專案))</f>
        <v>0</v>
      </c>
      <c r="C2576" s="45">
        <f t="shared" si="162"/>
        <v>0</v>
      </c>
      <c r="D2576" s="44">
        <f t="shared" si="163"/>
        <v>0</v>
      </c>
      <c r="E2576" s="217">
        <f t="shared" si="165"/>
        <v>0</v>
      </c>
      <c r="F2576" s="284"/>
      <c r="G2576" s="289"/>
      <c r="H2576" s="304"/>
      <c r="I2576" s="290"/>
      <c r="J2576" s="304"/>
      <c r="K2576" s="305"/>
      <c r="L2576" s="50"/>
      <c r="M2576" s="63"/>
    </row>
    <row r="2577" spans="1:13">
      <c r="A2577" s="44">
        <f t="shared" ca="1" si="164"/>
        <v>0</v>
      </c>
      <c r="B2577" s="44" t="b" cm="1">
        <f t="array" ref="B2577">AND(分科號=E2577,D2577&gt;=分起日,D2577&lt;=分訖日,IF(分專案="全部",TRUE,J2577=分專案))</f>
        <v>0</v>
      </c>
      <c r="C2577" s="45">
        <f t="shared" si="162"/>
        <v>0</v>
      </c>
      <c r="D2577" s="44">
        <f t="shared" si="163"/>
        <v>0</v>
      </c>
      <c r="E2577" s="217">
        <f t="shared" si="165"/>
        <v>0</v>
      </c>
      <c r="F2577" s="284"/>
      <c r="G2577" s="289"/>
      <c r="H2577" s="304"/>
      <c r="I2577" s="290"/>
      <c r="J2577" s="304"/>
      <c r="K2577" s="305"/>
      <c r="L2577" s="50"/>
      <c r="M2577" s="63"/>
    </row>
    <row r="2578" spans="1:13">
      <c r="A2578" s="44">
        <f t="shared" ca="1" si="164"/>
        <v>0</v>
      </c>
      <c r="B2578" s="44" t="b" cm="1">
        <f t="array" ref="B2578">AND(分科號=E2578,D2578&gt;=分起日,D2578&lt;=分訖日,IF(分專案="全部",TRUE,J2578=分專案))</f>
        <v>0</v>
      </c>
      <c r="C2578" s="45">
        <f t="shared" si="162"/>
        <v>0</v>
      </c>
      <c r="D2578" s="44">
        <f t="shared" si="163"/>
        <v>0</v>
      </c>
      <c r="E2578" s="217">
        <f t="shared" si="165"/>
        <v>0</v>
      </c>
      <c r="F2578" s="284"/>
      <c r="G2578" s="289"/>
      <c r="H2578" s="304"/>
      <c r="I2578" s="290"/>
      <c r="J2578" s="304"/>
      <c r="K2578" s="305"/>
      <c r="L2578" s="50"/>
      <c r="M2578" s="63"/>
    </row>
    <row r="2579" spans="1:13">
      <c r="A2579" s="44">
        <f t="shared" ca="1" si="164"/>
        <v>0</v>
      </c>
      <c r="B2579" s="44" t="b" cm="1">
        <f t="array" ref="B2579">AND(分科號=E2579,D2579&gt;=分起日,D2579&lt;=分訖日,IF(分專案="全部",TRUE,J2579=分專案))</f>
        <v>0</v>
      </c>
      <c r="C2579" s="45">
        <f t="shared" si="162"/>
        <v>0</v>
      </c>
      <c r="D2579" s="44">
        <f t="shared" si="163"/>
        <v>0</v>
      </c>
      <c r="E2579" s="217">
        <f t="shared" si="165"/>
        <v>0</v>
      </c>
      <c r="F2579" s="284"/>
      <c r="G2579" s="289"/>
      <c r="H2579" s="304"/>
      <c r="I2579" s="290"/>
      <c r="J2579" s="304"/>
      <c r="K2579" s="305"/>
      <c r="L2579" s="50"/>
      <c r="M2579" s="63"/>
    </row>
    <row r="2580" spans="1:13">
      <c r="A2580" s="44">
        <f t="shared" ca="1" si="164"/>
        <v>0</v>
      </c>
      <c r="B2580" s="44" t="b" cm="1">
        <f t="array" ref="B2580">AND(分科號=E2580,D2580&gt;=分起日,D2580&lt;=分訖日,IF(分專案="全部",TRUE,J2580=分專案))</f>
        <v>0</v>
      </c>
      <c r="C2580" s="45">
        <f t="shared" si="162"/>
        <v>0</v>
      </c>
      <c r="D2580" s="44">
        <f t="shared" si="163"/>
        <v>0</v>
      </c>
      <c r="E2580" s="217">
        <f t="shared" si="165"/>
        <v>0</v>
      </c>
      <c r="F2580" s="284"/>
      <c r="G2580" s="289"/>
      <c r="H2580" s="304"/>
      <c r="I2580" s="290"/>
      <c r="J2580" s="304"/>
      <c r="K2580" s="305"/>
      <c r="L2580" s="50"/>
      <c r="M2580" s="63"/>
    </row>
    <row r="2581" spans="1:13">
      <c r="A2581" s="44">
        <f t="shared" ca="1" si="164"/>
        <v>0</v>
      </c>
      <c r="B2581" s="44" t="b" cm="1">
        <f t="array" ref="B2581">AND(分科號=E2581,D2581&gt;=分起日,D2581&lt;=分訖日,IF(分專案="全部",TRUE,J2581=分專案))</f>
        <v>0</v>
      </c>
      <c r="C2581" s="45">
        <f t="shared" si="162"/>
        <v>0</v>
      </c>
      <c r="D2581" s="44">
        <f t="shared" si="163"/>
        <v>0</v>
      </c>
      <c r="E2581" s="217">
        <f t="shared" si="165"/>
        <v>0</v>
      </c>
      <c r="F2581" s="284"/>
      <c r="G2581" s="289"/>
      <c r="H2581" s="304"/>
      <c r="I2581" s="290"/>
      <c r="J2581" s="304"/>
      <c r="K2581" s="305"/>
      <c r="L2581" s="50"/>
      <c r="M2581" s="63"/>
    </row>
    <row r="2582" spans="1:13">
      <c r="A2582" s="44">
        <f t="shared" ca="1" si="164"/>
        <v>0</v>
      </c>
      <c r="B2582" s="44" t="b" cm="1">
        <f t="array" ref="B2582">AND(分科號=E2582,D2582&gt;=分起日,D2582&lt;=分訖日,IF(分專案="全部",TRUE,J2582=分專案))</f>
        <v>0</v>
      </c>
      <c r="C2582" s="45">
        <f t="shared" si="162"/>
        <v>0</v>
      </c>
      <c r="D2582" s="44">
        <f t="shared" si="163"/>
        <v>0</v>
      </c>
      <c r="E2582" s="217">
        <f t="shared" si="165"/>
        <v>0</v>
      </c>
      <c r="F2582" s="284"/>
      <c r="G2582" s="289"/>
      <c r="H2582" s="304"/>
      <c r="I2582" s="290"/>
      <c r="J2582" s="304"/>
      <c r="K2582" s="305"/>
      <c r="L2582" s="50"/>
      <c r="M2582" s="63"/>
    </row>
    <row r="2583" spans="1:13">
      <c r="A2583" s="44">
        <f t="shared" ca="1" si="164"/>
        <v>0</v>
      </c>
      <c r="B2583" s="44" t="b" cm="1">
        <f t="array" ref="B2583">AND(分科號=E2583,D2583&gt;=分起日,D2583&lt;=分訖日,IF(分專案="全部",TRUE,J2583=分專案))</f>
        <v>0</v>
      </c>
      <c r="C2583" s="45">
        <f t="shared" si="162"/>
        <v>0</v>
      </c>
      <c r="D2583" s="44">
        <f t="shared" si="163"/>
        <v>0</v>
      </c>
      <c r="E2583" s="217">
        <f t="shared" si="165"/>
        <v>0</v>
      </c>
      <c r="F2583" s="284"/>
      <c r="G2583" s="289"/>
      <c r="H2583" s="304"/>
      <c r="I2583" s="290"/>
      <c r="J2583" s="304"/>
      <c r="K2583" s="305"/>
      <c r="L2583" s="50"/>
      <c r="M2583" s="63"/>
    </row>
    <row r="2584" spans="1:13">
      <c r="A2584" s="44">
        <f t="shared" ca="1" si="164"/>
        <v>0</v>
      </c>
      <c r="B2584" s="44" t="b" cm="1">
        <f t="array" ref="B2584">AND(分科號=E2584,D2584&gt;=分起日,D2584&lt;=分訖日,IF(分專案="全部",TRUE,J2584=分專案))</f>
        <v>0</v>
      </c>
      <c r="C2584" s="45">
        <f t="shared" si="162"/>
        <v>0</v>
      </c>
      <c r="D2584" s="44">
        <f t="shared" si="163"/>
        <v>0</v>
      </c>
      <c r="E2584" s="217">
        <f t="shared" si="165"/>
        <v>0</v>
      </c>
      <c r="F2584" s="284"/>
      <c r="G2584" s="289"/>
      <c r="H2584" s="304"/>
      <c r="I2584" s="290"/>
      <c r="J2584" s="304"/>
      <c r="K2584" s="305"/>
      <c r="L2584" s="50"/>
      <c r="M2584" s="63"/>
    </row>
    <row r="2585" spans="1:13">
      <c r="A2585" s="44">
        <f t="shared" ca="1" si="164"/>
        <v>0</v>
      </c>
      <c r="B2585" s="44" t="b" cm="1">
        <f t="array" ref="B2585">AND(分科號=E2585,D2585&gt;=分起日,D2585&lt;=分訖日,IF(分專案="全部",TRUE,J2585=分專案))</f>
        <v>0</v>
      </c>
      <c r="C2585" s="45">
        <f t="shared" si="162"/>
        <v>0</v>
      </c>
      <c r="D2585" s="44">
        <f t="shared" si="163"/>
        <v>0</v>
      </c>
      <c r="E2585" s="217">
        <f t="shared" si="165"/>
        <v>0</v>
      </c>
      <c r="F2585" s="284"/>
      <c r="G2585" s="289"/>
      <c r="H2585" s="304"/>
      <c r="I2585" s="290"/>
      <c r="J2585" s="304"/>
      <c r="K2585" s="305"/>
      <c r="L2585" s="50"/>
      <c r="M2585" s="63"/>
    </row>
    <row r="2586" spans="1:13">
      <c r="A2586" s="44">
        <f t="shared" ca="1" si="164"/>
        <v>0</v>
      </c>
      <c r="B2586" s="44" t="b" cm="1">
        <f t="array" ref="B2586">AND(分科號=E2586,D2586&gt;=分起日,D2586&lt;=分訖日,IF(分專案="全部",TRUE,J2586=分專案))</f>
        <v>0</v>
      </c>
      <c r="C2586" s="45">
        <f t="shared" si="162"/>
        <v>0</v>
      </c>
      <c r="D2586" s="44">
        <f t="shared" si="163"/>
        <v>0</v>
      </c>
      <c r="E2586" s="217">
        <f t="shared" si="165"/>
        <v>0</v>
      </c>
      <c r="F2586" s="284"/>
      <c r="G2586" s="289"/>
      <c r="H2586" s="304"/>
      <c r="I2586" s="290"/>
      <c r="J2586" s="304"/>
      <c r="K2586" s="305"/>
      <c r="L2586" s="50"/>
      <c r="M2586" s="63"/>
    </row>
    <row r="2587" spans="1:13">
      <c r="A2587" s="44">
        <f t="shared" ca="1" si="164"/>
        <v>0</v>
      </c>
      <c r="B2587" s="44" t="b" cm="1">
        <f t="array" ref="B2587">AND(分科號=E2587,D2587&gt;=分起日,D2587&lt;=分訖日,IF(分專案="全部",TRUE,J2587=分專案))</f>
        <v>0</v>
      </c>
      <c r="C2587" s="45">
        <f t="shared" si="162"/>
        <v>0</v>
      </c>
      <c r="D2587" s="44">
        <f t="shared" si="163"/>
        <v>0</v>
      </c>
      <c r="E2587" s="217">
        <f t="shared" si="165"/>
        <v>0</v>
      </c>
      <c r="F2587" s="284"/>
      <c r="G2587" s="289"/>
      <c r="H2587" s="304"/>
      <c r="I2587" s="290"/>
      <c r="J2587" s="304"/>
      <c r="K2587" s="305"/>
      <c r="L2587" s="50"/>
      <c r="M2587" s="63"/>
    </row>
    <row r="2588" spans="1:13">
      <c r="A2588" s="44">
        <f t="shared" ca="1" si="164"/>
        <v>0</v>
      </c>
      <c r="B2588" s="44" t="b" cm="1">
        <f t="array" ref="B2588">AND(分科號=E2588,D2588&gt;=分起日,D2588&lt;=分訖日,IF(分專案="全部",TRUE,J2588=分專案))</f>
        <v>0</v>
      </c>
      <c r="C2588" s="45">
        <f t="shared" si="162"/>
        <v>0</v>
      </c>
      <c r="D2588" s="44">
        <f t="shared" si="163"/>
        <v>0</v>
      </c>
      <c r="E2588" s="217">
        <f t="shared" si="165"/>
        <v>0</v>
      </c>
      <c r="F2588" s="284"/>
      <c r="G2588" s="289"/>
      <c r="H2588" s="304"/>
      <c r="I2588" s="290"/>
      <c r="J2588" s="304"/>
      <c r="K2588" s="305"/>
      <c r="L2588" s="50"/>
      <c r="M2588" s="63"/>
    </row>
    <row r="2589" spans="1:13">
      <c r="A2589" s="44">
        <f t="shared" ca="1" si="164"/>
        <v>0</v>
      </c>
      <c r="B2589" s="44" t="b" cm="1">
        <f t="array" ref="B2589">AND(分科號=E2589,D2589&gt;=分起日,D2589&lt;=分訖日,IF(分專案="全部",TRUE,J2589=分專案))</f>
        <v>0</v>
      </c>
      <c r="C2589" s="45">
        <f t="shared" si="162"/>
        <v>0</v>
      </c>
      <c r="D2589" s="44">
        <f t="shared" si="163"/>
        <v>0</v>
      </c>
      <c r="E2589" s="217">
        <f t="shared" si="165"/>
        <v>0</v>
      </c>
      <c r="F2589" s="284"/>
      <c r="G2589" s="289"/>
      <c r="H2589" s="304"/>
      <c r="I2589" s="290"/>
      <c r="J2589" s="304"/>
      <c r="K2589" s="305"/>
      <c r="L2589" s="50"/>
      <c r="M2589" s="63"/>
    </row>
    <row r="2590" spans="1:13">
      <c r="A2590" s="44">
        <f t="shared" ca="1" si="164"/>
        <v>0</v>
      </c>
      <c r="B2590" s="44" t="b" cm="1">
        <f t="array" ref="B2590">AND(分科號=E2590,D2590&gt;=分起日,D2590&lt;=分訖日,IF(分專案="全部",TRUE,J2590=分專案))</f>
        <v>0</v>
      </c>
      <c r="C2590" s="45">
        <f t="shared" si="162"/>
        <v>0</v>
      </c>
      <c r="D2590" s="44">
        <f t="shared" si="163"/>
        <v>0</v>
      </c>
      <c r="E2590" s="217">
        <f t="shared" si="165"/>
        <v>0</v>
      </c>
      <c r="F2590" s="284"/>
      <c r="G2590" s="289"/>
      <c r="H2590" s="304"/>
      <c r="I2590" s="290"/>
      <c r="J2590" s="304"/>
      <c r="K2590" s="305"/>
      <c r="L2590" s="50"/>
      <c r="M2590" s="63"/>
    </row>
    <row r="2591" spans="1:13">
      <c r="A2591" s="44">
        <f t="shared" ca="1" si="164"/>
        <v>0</v>
      </c>
      <c r="B2591" s="44" t="b" cm="1">
        <f t="array" ref="B2591">AND(分科號=E2591,D2591&gt;=分起日,D2591&lt;=分訖日,IF(分專案="全部",TRUE,J2591=分專案))</f>
        <v>0</v>
      </c>
      <c r="C2591" s="45">
        <f t="shared" si="162"/>
        <v>0</v>
      </c>
      <c r="D2591" s="44">
        <f t="shared" si="163"/>
        <v>0</v>
      </c>
      <c r="E2591" s="217">
        <f t="shared" si="165"/>
        <v>0</v>
      </c>
      <c r="F2591" s="284"/>
      <c r="G2591" s="289"/>
      <c r="H2591" s="304"/>
      <c r="I2591" s="290"/>
      <c r="J2591" s="304"/>
      <c r="K2591" s="305"/>
      <c r="L2591" s="50"/>
      <c r="M2591" s="63"/>
    </row>
    <row r="2592" spans="1:13">
      <c r="A2592" s="44">
        <f t="shared" ca="1" si="164"/>
        <v>0</v>
      </c>
      <c r="B2592" s="44" t="b" cm="1">
        <f t="array" ref="B2592">AND(分科號=E2592,D2592&gt;=分起日,D2592&lt;=分訖日,IF(分專案="全部",TRUE,J2592=分專案))</f>
        <v>0</v>
      </c>
      <c r="C2592" s="45">
        <f t="shared" si="162"/>
        <v>0</v>
      </c>
      <c r="D2592" s="44">
        <f t="shared" si="163"/>
        <v>0</v>
      </c>
      <c r="E2592" s="217">
        <f t="shared" si="165"/>
        <v>0</v>
      </c>
      <c r="F2592" s="284"/>
      <c r="G2592" s="289"/>
      <c r="H2592" s="304"/>
      <c r="I2592" s="290"/>
      <c r="J2592" s="304"/>
      <c r="K2592" s="305"/>
      <c r="L2592" s="50"/>
      <c r="M2592" s="63"/>
    </row>
    <row r="2593" spans="1:13">
      <c r="A2593" s="44">
        <f t="shared" ca="1" si="164"/>
        <v>0</v>
      </c>
      <c r="B2593" s="44" t="b" cm="1">
        <f t="array" ref="B2593">AND(分科號=E2593,D2593&gt;=分起日,D2593&lt;=分訖日,IF(分專案="全部",TRUE,J2593=分專案))</f>
        <v>0</v>
      </c>
      <c r="C2593" s="45">
        <f t="shared" si="162"/>
        <v>0</v>
      </c>
      <c r="D2593" s="44">
        <f t="shared" si="163"/>
        <v>0</v>
      </c>
      <c r="E2593" s="217">
        <f t="shared" si="165"/>
        <v>0</v>
      </c>
      <c r="F2593" s="284"/>
      <c r="G2593" s="289"/>
      <c r="H2593" s="304"/>
      <c r="I2593" s="290"/>
      <c r="J2593" s="304"/>
      <c r="K2593" s="305"/>
      <c r="L2593" s="50"/>
      <c r="M2593" s="63"/>
    </row>
    <row r="2594" spans="1:13">
      <c r="A2594" s="44">
        <f t="shared" ca="1" si="164"/>
        <v>0</v>
      </c>
      <c r="B2594" s="44" t="b" cm="1">
        <f t="array" ref="B2594">AND(分科號=E2594,D2594&gt;=分起日,D2594&lt;=分訖日,IF(分專案="全部",TRUE,J2594=分專案))</f>
        <v>0</v>
      </c>
      <c r="C2594" s="45">
        <f t="shared" si="162"/>
        <v>0</v>
      </c>
      <c r="D2594" s="44">
        <f t="shared" si="163"/>
        <v>0</v>
      </c>
      <c r="E2594" s="217">
        <f t="shared" si="165"/>
        <v>0</v>
      </c>
      <c r="F2594" s="284"/>
      <c r="G2594" s="289"/>
      <c r="H2594" s="304"/>
      <c r="I2594" s="290"/>
      <c r="J2594" s="304"/>
      <c r="K2594" s="305"/>
      <c r="L2594" s="50"/>
      <c r="M2594" s="63"/>
    </row>
    <row r="2595" spans="1:13">
      <c r="A2595" s="44">
        <f t="shared" ca="1" si="164"/>
        <v>0</v>
      </c>
      <c r="B2595" s="44" t="b" cm="1">
        <f t="array" ref="B2595">AND(分科號=E2595,D2595&gt;=分起日,D2595&lt;=分訖日,IF(分專案="全部",TRUE,J2595=分專案))</f>
        <v>0</v>
      </c>
      <c r="C2595" s="45">
        <f t="shared" si="162"/>
        <v>0</v>
      </c>
      <c r="D2595" s="44">
        <f t="shared" si="163"/>
        <v>0</v>
      </c>
      <c r="E2595" s="217">
        <f t="shared" si="165"/>
        <v>0</v>
      </c>
      <c r="F2595" s="284"/>
      <c r="G2595" s="289"/>
      <c r="H2595" s="304"/>
      <c r="I2595" s="290"/>
      <c r="J2595" s="304"/>
      <c r="K2595" s="305"/>
      <c r="L2595" s="50"/>
      <c r="M2595" s="63"/>
    </row>
    <row r="2596" spans="1:13">
      <c r="A2596" s="44">
        <f t="shared" ca="1" si="164"/>
        <v>0</v>
      </c>
      <c r="B2596" s="44" t="b" cm="1">
        <f t="array" ref="B2596">AND(分科號=E2596,D2596&gt;=分起日,D2596&lt;=分訖日,IF(分專案="全部",TRUE,J2596=分專案))</f>
        <v>0</v>
      </c>
      <c r="C2596" s="45">
        <f t="shared" si="162"/>
        <v>0</v>
      </c>
      <c r="D2596" s="44">
        <f t="shared" si="163"/>
        <v>0</v>
      </c>
      <c r="E2596" s="217">
        <f t="shared" si="165"/>
        <v>0</v>
      </c>
      <c r="F2596" s="284"/>
      <c r="G2596" s="289"/>
      <c r="H2596" s="304"/>
      <c r="I2596" s="290"/>
      <c r="J2596" s="304"/>
      <c r="K2596" s="305"/>
      <c r="L2596" s="50"/>
      <c r="M2596" s="63"/>
    </row>
    <row r="2597" spans="1:13">
      <c r="A2597" s="44">
        <f t="shared" ca="1" si="164"/>
        <v>0</v>
      </c>
      <c r="B2597" s="44" t="b" cm="1">
        <f t="array" ref="B2597">AND(分科號=E2597,D2597&gt;=分起日,D2597&lt;=分訖日,IF(分專案="全部",TRUE,J2597=分專案))</f>
        <v>0</v>
      </c>
      <c r="C2597" s="45">
        <f t="shared" si="162"/>
        <v>0</v>
      </c>
      <c r="D2597" s="44">
        <f t="shared" si="163"/>
        <v>0</v>
      </c>
      <c r="E2597" s="217">
        <f t="shared" si="165"/>
        <v>0</v>
      </c>
      <c r="F2597" s="284"/>
      <c r="G2597" s="289"/>
      <c r="H2597" s="304"/>
      <c r="I2597" s="290"/>
      <c r="J2597" s="304"/>
      <c r="K2597" s="305"/>
      <c r="L2597" s="50"/>
      <c r="M2597" s="63"/>
    </row>
    <row r="2598" spans="1:13">
      <c r="A2598" s="44">
        <f t="shared" ca="1" si="164"/>
        <v>0</v>
      </c>
      <c r="B2598" s="44" t="b" cm="1">
        <f t="array" ref="B2598">AND(分科號=E2598,D2598&gt;=分起日,D2598&lt;=分訖日,IF(分專案="全部",TRUE,J2598=分專案))</f>
        <v>0</v>
      </c>
      <c r="C2598" s="45">
        <f t="shared" si="162"/>
        <v>0</v>
      </c>
      <c r="D2598" s="44">
        <f t="shared" si="163"/>
        <v>0</v>
      </c>
      <c r="E2598" s="217">
        <f t="shared" si="165"/>
        <v>0</v>
      </c>
      <c r="F2598" s="284"/>
      <c r="G2598" s="289"/>
      <c r="H2598" s="304"/>
      <c r="I2598" s="290"/>
      <c r="J2598" s="304"/>
      <c r="K2598" s="305"/>
      <c r="L2598" s="50"/>
      <c r="M2598" s="63"/>
    </row>
    <row r="2599" spans="1:13">
      <c r="A2599" s="44">
        <f t="shared" ca="1" si="164"/>
        <v>0</v>
      </c>
      <c r="B2599" s="44" t="b" cm="1">
        <f t="array" ref="B2599">AND(分科號=E2599,D2599&gt;=分起日,D2599&lt;=分訖日,IF(分專案="全部",TRUE,J2599=分專案))</f>
        <v>0</v>
      </c>
      <c r="C2599" s="45">
        <f t="shared" si="162"/>
        <v>0</v>
      </c>
      <c r="D2599" s="44">
        <f t="shared" si="163"/>
        <v>0</v>
      </c>
      <c r="E2599" s="217">
        <f t="shared" si="165"/>
        <v>0</v>
      </c>
      <c r="F2599" s="284"/>
      <c r="G2599" s="289"/>
      <c r="H2599" s="304"/>
      <c r="I2599" s="290"/>
      <c r="J2599" s="304"/>
      <c r="K2599" s="305"/>
      <c r="L2599" s="50"/>
      <c r="M2599" s="63"/>
    </row>
    <row r="2600" spans="1:13">
      <c r="A2600" s="44">
        <f t="shared" ca="1" si="164"/>
        <v>0</v>
      </c>
      <c r="B2600" s="44" t="b" cm="1">
        <f t="array" ref="B2600">AND(分科號=E2600,D2600&gt;=分起日,D2600&lt;=分訖日,IF(分專案="全部",TRUE,J2600=分專案))</f>
        <v>0</v>
      </c>
      <c r="C2600" s="45">
        <f t="shared" si="162"/>
        <v>0</v>
      </c>
      <c r="D2600" s="44">
        <f t="shared" si="163"/>
        <v>0</v>
      </c>
      <c r="E2600" s="217">
        <f t="shared" si="165"/>
        <v>0</v>
      </c>
      <c r="F2600" s="284"/>
      <c r="G2600" s="289"/>
      <c r="H2600" s="304"/>
      <c r="I2600" s="290"/>
      <c r="J2600" s="304"/>
      <c r="K2600" s="305"/>
      <c r="L2600" s="50"/>
      <c r="M2600" s="63"/>
    </row>
    <row r="2601" spans="1:13">
      <c r="A2601" s="44">
        <f t="shared" ca="1" si="164"/>
        <v>0</v>
      </c>
      <c r="B2601" s="44" t="b" cm="1">
        <f t="array" ref="B2601">AND(分科號=E2601,D2601&gt;=分起日,D2601&lt;=分訖日,IF(分專案="全部",TRUE,J2601=分專案))</f>
        <v>0</v>
      </c>
      <c r="C2601" s="45">
        <f t="shared" si="162"/>
        <v>0</v>
      </c>
      <c r="D2601" s="44">
        <f t="shared" si="163"/>
        <v>0</v>
      </c>
      <c r="E2601" s="217">
        <f t="shared" si="165"/>
        <v>0</v>
      </c>
      <c r="F2601" s="284"/>
      <c r="G2601" s="289"/>
      <c r="H2601" s="304"/>
      <c r="I2601" s="290"/>
      <c r="J2601" s="304"/>
      <c r="K2601" s="305"/>
      <c r="L2601" s="50"/>
      <c r="M2601" s="63"/>
    </row>
    <row r="2602" spans="1:13">
      <c r="A2602" s="44">
        <f t="shared" ca="1" si="164"/>
        <v>0</v>
      </c>
      <c r="B2602" s="44" t="b" cm="1">
        <f t="array" ref="B2602">AND(分科號=E2602,D2602&gt;=分起日,D2602&lt;=分訖日,IF(分專案="全部",TRUE,J2602=分專案))</f>
        <v>0</v>
      </c>
      <c r="C2602" s="45">
        <f t="shared" si="162"/>
        <v>0</v>
      </c>
      <c r="D2602" s="44">
        <f t="shared" si="163"/>
        <v>0</v>
      </c>
      <c r="E2602" s="217">
        <f t="shared" si="165"/>
        <v>0</v>
      </c>
      <c r="F2602" s="284"/>
      <c r="G2602" s="289"/>
      <c r="H2602" s="304"/>
      <c r="I2602" s="290"/>
      <c r="J2602" s="304"/>
      <c r="K2602" s="305"/>
      <c r="L2602" s="50"/>
      <c r="M2602" s="63"/>
    </row>
    <row r="2603" spans="1:13">
      <c r="A2603" s="44">
        <f t="shared" ca="1" si="164"/>
        <v>0</v>
      </c>
      <c r="B2603" s="44" t="b" cm="1">
        <f t="array" ref="B2603">AND(分科號=E2603,D2603&gt;=分起日,D2603&lt;=分訖日,IF(分專案="全部",TRUE,J2603=分專案))</f>
        <v>0</v>
      </c>
      <c r="C2603" s="45">
        <f t="shared" si="162"/>
        <v>0</v>
      </c>
      <c r="D2603" s="44">
        <f t="shared" si="163"/>
        <v>0</v>
      </c>
      <c r="E2603" s="217">
        <f t="shared" si="165"/>
        <v>0</v>
      </c>
      <c r="F2603" s="284"/>
      <c r="G2603" s="289"/>
      <c r="H2603" s="304"/>
      <c r="I2603" s="290"/>
      <c r="J2603" s="304"/>
      <c r="K2603" s="305"/>
      <c r="L2603" s="50"/>
      <c r="M2603" s="63"/>
    </row>
    <row r="2604" spans="1:13">
      <c r="A2604" s="44">
        <f t="shared" ca="1" si="164"/>
        <v>0</v>
      </c>
      <c r="B2604" s="44" t="b" cm="1">
        <f t="array" ref="B2604">AND(分科號=E2604,D2604&gt;=分起日,D2604&lt;=分訖日,IF(分專案="全部",TRUE,J2604=分專案))</f>
        <v>0</v>
      </c>
      <c r="C2604" s="45">
        <f t="shared" si="162"/>
        <v>0</v>
      </c>
      <c r="D2604" s="44">
        <f t="shared" si="163"/>
        <v>0</v>
      </c>
      <c r="E2604" s="217">
        <f t="shared" si="165"/>
        <v>0</v>
      </c>
      <c r="F2604" s="284"/>
      <c r="G2604" s="289"/>
      <c r="H2604" s="304"/>
      <c r="I2604" s="290"/>
      <c r="J2604" s="304"/>
      <c r="K2604" s="305"/>
      <c r="L2604" s="50"/>
      <c r="M2604" s="63"/>
    </row>
    <row r="2605" spans="1:13">
      <c r="A2605" s="44">
        <f t="shared" ca="1" si="164"/>
        <v>0</v>
      </c>
      <c r="B2605" s="44" t="b" cm="1">
        <f t="array" ref="B2605">AND(分科號=E2605,D2605&gt;=分起日,D2605&lt;=分訖日,IF(分專案="全部",TRUE,J2605=分專案))</f>
        <v>0</v>
      </c>
      <c r="C2605" s="45">
        <f t="shared" si="162"/>
        <v>0</v>
      </c>
      <c r="D2605" s="44">
        <f t="shared" si="163"/>
        <v>0</v>
      </c>
      <c r="E2605" s="217">
        <f t="shared" si="165"/>
        <v>0</v>
      </c>
      <c r="F2605" s="284"/>
      <c r="G2605" s="289"/>
      <c r="H2605" s="304"/>
      <c r="I2605" s="290"/>
      <c r="J2605" s="304"/>
      <c r="K2605" s="305"/>
      <c r="L2605" s="50"/>
      <c r="M2605" s="63"/>
    </row>
    <row r="2606" spans="1:13">
      <c r="A2606" s="44">
        <f t="shared" ca="1" si="164"/>
        <v>0</v>
      </c>
      <c r="B2606" s="44" t="b" cm="1">
        <f t="array" ref="B2606">AND(分科號=E2606,D2606&gt;=分起日,D2606&lt;=分訖日,IF(分專案="全部",TRUE,J2606=分專案))</f>
        <v>0</v>
      </c>
      <c r="C2606" s="45">
        <f t="shared" si="162"/>
        <v>0</v>
      </c>
      <c r="D2606" s="44">
        <f t="shared" si="163"/>
        <v>0</v>
      </c>
      <c r="E2606" s="217">
        <f t="shared" si="165"/>
        <v>0</v>
      </c>
      <c r="F2606" s="284"/>
      <c r="G2606" s="289"/>
      <c r="H2606" s="304"/>
      <c r="I2606" s="290"/>
      <c r="J2606" s="304"/>
      <c r="K2606" s="305"/>
      <c r="L2606" s="50"/>
      <c r="M2606" s="63"/>
    </row>
    <row r="2607" spans="1:13">
      <c r="A2607" s="44">
        <f t="shared" ca="1" si="164"/>
        <v>0</v>
      </c>
      <c r="B2607" s="44" t="b" cm="1">
        <f t="array" ref="B2607">AND(分科號=E2607,D2607&gt;=分起日,D2607&lt;=分訖日,IF(分專案="全部",TRUE,J2607=分專案))</f>
        <v>0</v>
      </c>
      <c r="C2607" s="45">
        <f t="shared" si="162"/>
        <v>0</v>
      </c>
      <c r="D2607" s="44">
        <f t="shared" si="163"/>
        <v>0</v>
      </c>
      <c r="E2607" s="217">
        <f t="shared" si="165"/>
        <v>0</v>
      </c>
      <c r="F2607" s="284"/>
      <c r="G2607" s="289"/>
      <c r="H2607" s="304"/>
      <c r="I2607" s="290"/>
      <c r="J2607" s="304"/>
      <c r="K2607" s="305"/>
      <c r="L2607" s="50"/>
      <c r="M2607" s="63"/>
    </row>
    <row r="2608" spans="1:13">
      <c r="A2608" s="44">
        <f t="shared" ca="1" si="164"/>
        <v>0</v>
      </c>
      <c r="B2608" s="44" t="b" cm="1">
        <f t="array" ref="B2608">AND(分科號=E2608,D2608&gt;=分起日,D2608&lt;=分訖日,IF(分專案="全部",TRUE,J2608=分專案))</f>
        <v>0</v>
      </c>
      <c r="C2608" s="45">
        <f t="shared" si="162"/>
        <v>0</v>
      </c>
      <c r="D2608" s="44">
        <f t="shared" si="163"/>
        <v>0</v>
      </c>
      <c r="E2608" s="217">
        <f t="shared" si="165"/>
        <v>0</v>
      </c>
      <c r="F2608" s="284"/>
      <c r="G2608" s="289"/>
      <c r="H2608" s="304"/>
      <c r="I2608" s="290"/>
      <c r="J2608" s="304"/>
      <c r="K2608" s="305"/>
      <c r="L2608" s="50"/>
      <c r="M2608" s="63"/>
    </row>
    <row r="2609" spans="1:13">
      <c r="A2609" s="44">
        <f t="shared" ca="1" si="164"/>
        <v>0</v>
      </c>
      <c r="B2609" s="44" t="b" cm="1">
        <f t="array" ref="B2609">AND(分科號=E2609,D2609&gt;=分起日,D2609&lt;=分訖日,IF(分專案="全部",TRUE,J2609=分專案))</f>
        <v>0</v>
      </c>
      <c r="C2609" s="45">
        <f t="shared" si="162"/>
        <v>0</v>
      </c>
      <c r="D2609" s="44">
        <f t="shared" si="163"/>
        <v>0</v>
      </c>
      <c r="E2609" s="217">
        <f t="shared" si="165"/>
        <v>0</v>
      </c>
      <c r="F2609" s="284"/>
      <c r="G2609" s="289"/>
      <c r="H2609" s="304"/>
      <c r="I2609" s="290"/>
      <c r="J2609" s="304"/>
      <c r="K2609" s="305"/>
      <c r="L2609" s="50"/>
      <c r="M2609" s="63"/>
    </row>
    <row r="2610" spans="1:13">
      <c r="A2610" s="44">
        <f t="shared" ca="1" si="164"/>
        <v>0</v>
      </c>
      <c r="B2610" s="44" t="b" cm="1">
        <f t="array" ref="B2610">AND(分科號=E2610,D2610&gt;=分起日,D2610&lt;=分訖日,IF(分專案="全部",TRUE,J2610=分專案))</f>
        <v>0</v>
      </c>
      <c r="C2610" s="45">
        <f t="shared" si="162"/>
        <v>0</v>
      </c>
      <c r="D2610" s="44">
        <f t="shared" si="163"/>
        <v>0</v>
      </c>
      <c r="E2610" s="217">
        <f t="shared" si="165"/>
        <v>0</v>
      </c>
      <c r="F2610" s="284"/>
      <c r="G2610" s="289"/>
      <c r="H2610" s="304"/>
      <c r="I2610" s="290"/>
      <c r="J2610" s="304"/>
      <c r="K2610" s="305"/>
      <c r="L2610" s="50"/>
      <c r="M2610" s="63"/>
    </row>
    <row r="2611" spans="1:13">
      <c r="A2611" s="44">
        <f t="shared" ca="1" si="164"/>
        <v>0</v>
      </c>
      <c r="B2611" s="44" t="b" cm="1">
        <f t="array" ref="B2611">AND(分科號=E2611,D2611&gt;=分起日,D2611&lt;=分訖日,IF(分專案="全部",TRUE,J2611=分專案))</f>
        <v>0</v>
      </c>
      <c r="C2611" s="45">
        <f t="shared" si="162"/>
        <v>0</v>
      </c>
      <c r="D2611" s="44">
        <f t="shared" si="163"/>
        <v>0</v>
      </c>
      <c r="E2611" s="217">
        <f t="shared" si="165"/>
        <v>0</v>
      </c>
      <c r="F2611" s="284"/>
      <c r="G2611" s="289"/>
      <c r="H2611" s="304"/>
      <c r="I2611" s="290"/>
      <c r="J2611" s="304"/>
      <c r="K2611" s="305"/>
      <c r="L2611" s="50"/>
      <c r="M2611" s="63"/>
    </row>
    <row r="2612" spans="1:13">
      <c r="A2612" s="44">
        <f t="shared" ca="1" si="164"/>
        <v>0</v>
      </c>
      <c r="B2612" s="44" t="b" cm="1">
        <f t="array" ref="B2612">AND(分科號=E2612,D2612&gt;=分起日,D2612&lt;=分訖日,IF(分專案="全部",TRUE,J2612=分專案))</f>
        <v>0</v>
      </c>
      <c r="C2612" s="45">
        <f t="shared" si="162"/>
        <v>0</v>
      </c>
      <c r="D2612" s="44">
        <f t="shared" si="163"/>
        <v>0</v>
      </c>
      <c r="E2612" s="217">
        <f t="shared" si="165"/>
        <v>0</v>
      </c>
      <c r="F2612" s="284"/>
      <c r="G2612" s="289"/>
      <c r="H2612" s="304"/>
      <c r="I2612" s="290"/>
      <c r="J2612" s="304"/>
      <c r="K2612" s="305"/>
      <c r="L2612" s="50"/>
      <c r="M2612" s="63"/>
    </row>
    <row r="2613" spans="1:13">
      <c r="A2613" s="44">
        <f t="shared" ca="1" si="164"/>
        <v>0</v>
      </c>
      <c r="B2613" s="44" t="b" cm="1">
        <f t="array" ref="B2613">AND(分科號=E2613,D2613&gt;=分起日,D2613&lt;=分訖日,IF(分專案="全部",TRUE,J2613=分專案))</f>
        <v>0</v>
      </c>
      <c r="C2613" s="45">
        <f t="shared" si="162"/>
        <v>0</v>
      </c>
      <c r="D2613" s="44">
        <f t="shared" si="163"/>
        <v>0</v>
      </c>
      <c r="E2613" s="217">
        <f t="shared" si="165"/>
        <v>0</v>
      </c>
      <c r="F2613" s="284"/>
      <c r="G2613" s="289"/>
      <c r="H2613" s="304"/>
      <c r="I2613" s="290"/>
      <c r="J2613" s="304"/>
      <c r="K2613" s="305"/>
      <c r="L2613" s="50"/>
      <c r="M2613" s="63"/>
    </row>
    <row r="2614" spans="1:13">
      <c r="A2614" s="44">
        <f t="shared" ca="1" si="164"/>
        <v>0</v>
      </c>
      <c r="B2614" s="44" t="b" cm="1">
        <f t="array" ref="B2614">AND(分科號=E2614,D2614&gt;=分起日,D2614&lt;=分訖日,IF(分專案="全部",TRUE,J2614=分專案))</f>
        <v>0</v>
      </c>
      <c r="C2614" s="45">
        <f t="shared" si="162"/>
        <v>0</v>
      </c>
      <c r="D2614" s="44">
        <f t="shared" si="163"/>
        <v>0</v>
      </c>
      <c r="E2614" s="217">
        <f t="shared" si="165"/>
        <v>0</v>
      </c>
      <c r="F2614" s="284"/>
      <c r="G2614" s="289"/>
      <c r="H2614" s="304"/>
      <c r="I2614" s="290"/>
      <c r="J2614" s="304"/>
      <c r="K2614" s="305"/>
      <c r="L2614" s="50"/>
      <c r="M2614" s="63"/>
    </row>
    <row r="2615" spans="1:13">
      <c r="A2615" s="44">
        <f t="shared" ca="1" si="164"/>
        <v>0</v>
      </c>
      <c r="B2615" s="44" t="b" cm="1">
        <f t="array" ref="B2615">AND(分科號=E2615,D2615&gt;=分起日,D2615&lt;=分訖日,IF(分專案="全部",TRUE,J2615=分專案))</f>
        <v>0</v>
      </c>
      <c r="C2615" s="45">
        <f t="shared" si="162"/>
        <v>0</v>
      </c>
      <c r="D2615" s="44">
        <f t="shared" si="163"/>
        <v>0</v>
      </c>
      <c r="E2615" s="217">
        <f t="shared" si="165"/>
        <v>0</v>
      </c>
      <c r="F2615" s="284"/>
      <c r="G2615" s="289"/>
      <c r="H2615" s="304"/>
      <c r="I2615" s="290"/>
      <c r="J2615" s="304"/>
      <c r="K2615" s="305"/>
      <c r="L2615" s="50"/>
      <c r="M2615" s="63"/>
    </row>
    <row r="2616" spans="1:13">
      <c r="A2616" s="44">
        <f t="shared" ca="1" si="164"/>
        <v>0</v>
      </c>
      <c r="B2616" s="44" t="b" cm="1">
        <f t="array" ref="B2616">AND(分科號=E2616,D2616&gt;=分起日,D2616&lt;=分訖日,IF(分專案="全部",TRUE,J2616=分專案))</f>
        <v>0</v>
      </c>
      <c r="C2616" s="45">
        <f t="shared" si="162"/>
        <v>0</v>
      </c>
      <c r="D2616" s="44">
        <f t="shared" si="163"/>
        <v>0</v>
      </c>
      <c r="E2616" s="217">
        <f t="shared" si="165"/>
        <v>0</v>
      </c>
      <c r="F2616" s="284"/>
      <c r="G2616" s="289"/>
      <c r="H2616" s="304"/>
      <c r="I2616" s="290"/>
      <c r="J2616" s="304"/>
      <c r="K2616" s="305"/>
      <c r="L2616" s="50"/>
      <c r="M2616" s="63"/>
    </row>
    <row r="2617" spans="1:13">
      <c r="A2617" s="44">
        <f t="shared" ca="1" si="164"/>
        <v>0</v>
      </c>
      <c r="B2617" s="44" t="b" cm="1">
        <f t="array" ref="B2617">AND(分科號=E2617,D2617&gt;=分起日,D2617&lt;=分訖日,IF(分專案="全部",TRUE,J2617=分專案))</f>
        <v>0</v>
      </c>
      <c r="C2617" s="45">
        <f t="shared" si="162"/>
        <v>0</v>
      </c>
      <c r="D2617" s="44">
        <f t="shared" si="163"/>
        <v>0</v>
      </c>
      <c r="E2617" s="217">
        <f t="shared" si="165"/>
        <v>0</v>
      </c>
      <c r="F2617" s="284"/>
      <c r="G2617" s="289"/>
      <c r="H2617" s="304"/>
      <c r="I2617" s="290"/>
      <c r="J2617" s="304"/>
      <c r="K2617" s="305"/>
      <c r="L2617" s="50"/>
      <c r="M2617" s="63"/>
    </row>
    <row r="2618" spans="1:13">
      <c r="A2618" s="44">
        <f t="shared" ca="1" si="164"/>
        <v>0</v>
      </c>
      <c r="B2618" s="44" t="b" cm="1">
        <f t="array" ref="B2618">AND(分科號=E2618,D2618&gt;=分起日,D2618&lt;=分訖日,IF(分專案="全部",TRUE,J2618=分專案))</f>
        <v>0</v>
      </c>
      <c r="C2618" s="45">
        <f t="shared" si="162"/>
        <v>0</v>
      </c>
      <c r="D2618" s="44">
        <f t="shared" si="163"/>
        <v>0</v>
      </c>
      <c r="E2618" s="217">
        <f t="shared" si="165"/>
        <v>0</v>
      </c>
      <c r="F2618" s="284"/>
      <c r="G2618" s="289"/>
      <c r="H2618" s="304"/>
      <c r="I2618" s="290"/>
      <c r="J2618" s="304"/>
      <c r="K2618" s="305"/>
      <c r="L2618" s="50"/>
      <c r="M2618" s="63"/>
    </row>
    <row r="2619" spans="1:13">
      <c r="A2619" s="44">
        <f t="shared" ca="1" si="164"/>
        <v>0</v>
      </c>
      <c r="B2619" s="44" t="b" cm="1">
        <f t="array" ref="B2619">AND(分科號=E2619,D2619&gt;=分起日,D2619&lt;=分訖日,IF(分專案="全部",TRUE,J2619=分專案))</f>
        <v>0</v>
      </c>
      <c r="C2619" s="45">
        <f t="shared" si="162"/>
        <v>0</v>
      </c>
      <c r="D2619" s="44">
        <f t="shared" si="163"/>
        <v>0</v>
      </c>
      <c r="E2619" s="217">
        <f t="shared" si="165"/>
        <v>0</v>
      </c>
      <c r="F2619" s="284"/>
      <c r="G2619" s="289"/>
      <c r="H2619" s="304"/>
      <c r="I2619" s="290"/>
      <c r="J2619" s="304"/>
      <c r="K2619" s="305"/>
      <c r="L2619" s="50"/>
      <c r="M2619" s="63"/>
    </row>
    <row r="2620" spans="1:13">
      <c r="A2620" s="44">
        <f t="shared" ca="1" si="164"/>
        <v>0</v>
      </c>
      <c r="B2620" s="44" t="b" cm="1">
        <f t="array" ref="B2620">AND(分科號=E2620,D2620&gt;=分起日,D2620&lt;=分訖日,IF(分專案="全部",TRUE,J2620=分專案))</f>
        <v>0</v>
      </c>
      <c r="C2620" s="45">
        <f t="shared" si="162"/>
        <v>0</v>
      </c>
      <c r="D2620" s="44">
        <f t="shared" si="163"/>
        <v>0</v>
      </c>
      <c r="E2620" s="217">
        <f t="shared" si="165"/>
        <v>0</v>
      </c>
      <c r="F2620" s="284"/>
      <c r="G2620" s="289"/>
      <c r="H2620" s="304"/>
      <c r="I2620" s="290"/>
      <c r="J2620" s="304"/>
      <c r="K2620" s="305"/>
      <c r="L2620" s="50"/>
      <c r="M2620" s="63"/>
    </row>
    <row r="2621" spans="1:13">
      <c r="A2621" s="44">
        <f t="shared" ca="1" si="164"/>
        <v>0</v>
      </c>
      <c r="B2621" s="44" t="b" cm="1">
        <f t="array" ref="B2621">AND(分科號=E2621,D2621&gt;=分起日,D2621&lt;=分訖日,IF(分專案="全部",TRUE,J2621=分專案))</f>
        <v>0</v>
      </c>
      <c r="C2621" s="45">
        <f t="shared" si="162"/>
        <v>0</v>
      </c>
      <c r="D2621" s="44">
        <f t="shared" si="163"/>
        <v>0</v>
      </c>
      <c r="E2621" s="217">
        <f t="shared" si="165"/>
        <v>0</v>
      </c>
      <c r="F2621" s="284"/>
      <c r="G2621" s="289"/>
      <c r="H2621" s="304"/>
      <c r="I2621" s="290"/>
      <c r="J2621" s="304"/>
      <c r="K2621" s="305"/>
      <c r="L2621" s="50"/>
      <c r="M2621" s="63"/>
    </row>
    <row r="2622" spans="1:13">
      <c r="A2622" s="44">
        <f t="shared" ca="1" si="164"/>
        <v>0</v>
      </c>
      <c r="B2622" s="44" t="b" cm="1">
        <f t="array" ref="B2622">AND(分科號=E2622,D2622&gt;=分起日,D2622&lt;=分訖日,IF(分專案="全部",TRUE,J2622=分專案))</f>
        <v>0</v>
      </c>
      <c r="C2622" s="45">
        <f t="shared" si="162"/>
        <v>0</v>
      </c>
      <c r="D2622" s="44">
        <f t="shared" si="163"/>
        <v>0</v>
      </c>
      <c r="E2622" s="217">
        <f t="shared" si="165"/>
        <v>0</v>
      </c>
      <c r="F2622" s="284"/>
      <c r="G2622" s="289"/>
      <c r="H2622" s="304"/>
      <c r="I2622" s="290"/>
      <c r="J2622" s="304"/>
      <c r="K2622" s="305"/>
      <c r="L2622" s="50"/>
      <c r="M2622" s="63"/>
    </row>
    <row r="2623" spans="1:13">
      <c r="A2623" s="44">
        <f t="shared" ca="1" si="164"/>
        <v>0</v>
      </c>
      <c r="B2623" s="44" t="b" cm="1">
        <f t="array" ref="B2623">AND(分科號=E2623,D2623&gt;=分起日,D2623&lt;=分訖日,IF(分專案="全部",TRUE,J2623=分專案))</f>
        <v>0</v>
      </c>
      <c r="C2623" s="45">
        <f t="shared" si="162"/>
        <v>0</v>
      </c>
      <c r="D2623" s="44">
        <f t="shared" si="163"/>
        <v>0</v>
      </c>
      <c r="E2623" s="217">
        <f t="shared" si="165"/>
        <v>0</v>
      </c>
      <c r="F2623" s="284"/>
      <c r="G2623" s="289"/>
      <c r="H2623" s="304"/>
      <c r="I2623" s="290"/>
      <c r="J2623" s="304"/>
      <c r="K2623" s="305"/>
      <c r="L2623" s="50"/>
      <c r="M2623" s="63"/>
    </row>
    <row r="2624" spans="1:13">
      <c r="A2624" s="44">
        <f t="shared" ca="1" si="164"/>
        <v>0</v>
      </c>
      <c r="B2624" s="44" t="b" cm="1">
        <f t="array" ref="B2624">AND(分科號=E2624,D2624&gt;=分起日,D2624&lt;=分訖日,IF(分專案="全部",TRUE,J2624=分專案))</f>
        <v>0</v>
      </c>
      <c r="C2624" s="45">
        <f t="shared" si="162"/>
        <v>0</v>
      </c>
      <c r="D2624" s="44">
        <f t="shared" si="163"/>
        <v>0</v>
      </c>
      <c r="E2624" s="217">
        <f t="shared" si="165"/>
        <v>0</v>
      </c>
      <c r="F2624" s="284"/>
      <c r="G2624" s="289"/>
      <c r="H2624" s="304"/>
      <c r="I2624" s="290"/>
      <c r="J2624" s="304"/>
      <c r="K2624" s="305"/>
      <c r="L2624" s="50"/>
      <c r="M2624" s="63"/>
    </row>
    <row r="2625" spans="1:13">
      <c r="A2625" s="44">
        <f t="shared" ca="1" si="164"/>
        <v>0</v>
      </c>
      <c r="B2625" s="44" t="b" cm="1">
        <f t="array" ref="B2625">AND(分科號=E2625,D2625&gt;=分起日,D2625&lt;=分訖日,IF(分專案="全部",TRUE,J2625=分專案))</f>
        <v>0</v>
      </c>
      <c r="C2625" s="45">
        <f t="shared" si="162"/>
        <v>0</v>
      </c>
      <c r="D2625" s="44">
        <f t="shared" si="163"/>
        <v>0</v>
      </c>
      <c r="E2625" s="217">
        <f t="shared" si="165"/>
        <v>0</v>
      </c>
      <c r="F2625" s="284"/>
      <c r="G2625" s="289"/>
      <c r="H2625" s="304"/>
      <c r="I2625" s="290"/>
      <c r="J2625" s="304"/>
      <c r="K2625" s="305"/>
      <c r="L2625" s="50"/>
      <c r="M2625" s="63"/>
    </row>
    <row r="2626" spans="1:13">
      <c r="A2626" s="44">
        <f t="shared" ca="1" si="164"/>
        <v>0</v>
      </c>
      <c r="B2626" s="44" t="b" cm="1">
        <f t="array" ref="B2626">AND(分科號=E2626,D2626&gt;=分起日,D2626&lt;=分訖日,IF(分專案="全部",TRUE,J2626=分專案))</f>
        <v>0</v>
      </c>
      <c r="C2626" s="45">
        <f t="shared" si="162"/>
        <v>0</v>
      </c>
      <c r="D2626" s="44">
        <f t="shared" si="163"/>
        <v>0</v>
      </c>
      <c r="E2626" s="217">
        <f t="shared" si="165"/>
        <v>0</v>
      </c>
      <c r="F2626" s="284"/>
      <c r="G2626" s="289"/>
      <c r="H2626" s="304"/>
      <c r="I2626" s="290"/>
      <c r="J2626" s="304"/>
      <c r="K2626" s="305"/>
      <c r="L2626" s="50"/>
      <c r="M2626" s="63"/>
    </row>
    <row r="2627" spans="1:13">
      <c r="A2627" s="44">
        <f t="shared" ca="1" si="164"/>
        <v>0</v>
      </c>
      <c r="B2627" s="44" t="b" cm="1">
        <f t="array" ref="B2627">AND(分科號=E2627,D2627&gt;=分起日,D2627&lt;=分訖日,IF(分專案="全部",TRUE,J2627=分專案))</f>
        <v>0</v>
      </c>
      <c r="C2627" s="45">
        <f t="shared" si="162"/>
        <v>0</v>
      </c>
      <c r="D2627" s="44">
        <f t="shared" si="163"/>
        <v>0</v>
      </c>
      <c r="E2627" s="217">
        <f t="shared" si="165"/>
        <v>0</v>
      </c>
      <c r="F2627" s="284"/>
      <c r="G2627" s="289"/>
      <c r="H2627" s="304"/>
      <c r="I2627" s="290"/>
      <c r="J2627" s="304"/>
      <c r="K2627" s="305"/>
      <c r="L2627" s="50"/>
      <c r="M2627" s="63"/>
    </row>
    <row r="2628" spans="1:13">
      <c r="A2628" s="44">
        <f t="shared" ca="1" si="164"/>
        <v>0</v>
      </c>
      <c r="B2628" s="44" t="b" cm="1">
        <f t="array" ref="B2628">AND(分科號=E2628,D2628&gt;=分起日,D2628&lt;=分訖日,IF(分專案="全部",TRUE,J2628=分專案))</f>
        <v>0</v>
      </c>
      <c r="C2628" s="45">
        <f t="shared" si="162"/>
        <v>0</v>
      </c>
      <c r="D2628" s="44">
        <f t="shared" si="163"/>
        <v>0</v>
      </c>
      <c r="E2628" s="217">
        <f t="shared" si="165"/>
        <v>0</v>
      </c>
      <c r="F2628" s="284"/>
      <c r="G2628" s="289"/>
      <c r="H2628" s="304"/>
      <c r="I2628" s="290"/>
      <c r="J2628" s="304"/>
      <c r="K2628" s="305"/>
      <c r="L2628" s="50"/>
      <c r="M2628" s="63"/>
    </row>
    <row r="2629" spans="1:13">
      <c r="A2629" s="44">
        <f t="shared" ca="1" si="164"/>
        <v>0</v>
      </c>
      <c r="B2629" s="44" t="b" cm="1">
        <f t="array" ref="B2629">AND(分科號=E2629,D2629&gt;=分起日,D2629&lt;=分訖日,IF(分專案="全部",TRUE,J2629=分專案))</f>
        <v>0</v>
      </c>
      <c r="C2629" s="45">
        <f t="shared" si="162"/>
        <v>0</v>
      </c>
      <c r="D2629" s="44">
        <f t="shared" si="163"/>
        <v>0</v>
      </c>
      <c r="E2629" s="217">
        <f t="shared" si="165"/>
        <v>0</v>
      </c>
      <c r="F2629" s="284"/>
      <c r="G2629" s="289"/>
      <c r="H2629" s="304"/>
      <c r="I2629" s="290"/>
      <c r="J2629" s="304"/>
      <c r="K2629" s="305"/>
      <c r="L2629" s="50"/>
      <c r="M2629" s="63"/>
    </row>
    <row r="2630" spans="1:13">
      <c r="A2630" s="44">
        <f t="shared" ca="1" si="164"/>
        <v>0</v>
      </c>
      <c r="B2630" s="44" t="b" cm="1">
        <f t="array" ref="B2630">AND(分科號=E2630,D2630&gt;=分起日,D2630&lt;=分訖日,IF(分專案="全部",TRUE,J2630=分專案))</f>
        <v>0</v>
      </c>
      <c r="C2630" s="45">
        <f t="shared" si="162"/>
        <v>0</v>
      </c>
      <c r="D2630" s="44">
        <f t="shared" si="163"/>
        <v>0</v>
      </c>
      <c r="E2630" s="217">
        <f t="shared" si="165"/>
        <v>0</v>
      </c>
      <c r="F2630" s="284"/>
      <c r="G2630" s="289"/>
      <c r="H2630" s="304"/>
      <c r="I2630" s="290"/>
      <c r="J2630" s="304"/>
      <c r="K2630" s="305"/>
      <c r="L2630" s="50"/>
      <c r="M2630" s="63"/>
    </row>
    <row r="2631" spans="1:13">
      <c r="A2631" s="44">
        <f t="shared" ca="1" si="164"/>
        <v>0</v>
      </c>
      <c r="B2631" s="44" t="b" cm="1">
        <f t="array" ref="B2631">AND(分科號=E2631,D2631&gt;=分起日,D2631&lt;=分訖日,IF(分專案="全部",TRUE,J2631=分專案))</f>
        <v>0</v>
      </c>
      <c r="C2631" s="45">
        <f t="shared" ref="C2631:C2694" si="166">IF(F2631&lt;&gt;"",F2631,IF(E2631&lt;&gt;0,INDEX(C:C,ROW()-1),0))</f>
        <v>0</v>
      </c>
      <c r="D2631" s="44">
        <f t="shared" ref="D2631:D2694" si="167">IF(G2631&lt;&gt;"",G2631,IF(E2631&lt;&gt;0,INDEX(D:D,ROW()-1),0))</f>
        <v>0</v>
      </c>
      <c r="E2631" s="217">
        <f t="shared" si="165"/>
        <v>0</v>
      </c>
      <c r="F2631" s="284"/>
      <c r="G2631" s="289"/>
      <c r="H2631" s="304"/>
      <c r="I2631" s="290"/>
      <c r="J2631" s="304"/>
      <c r="K2631" s="305"/>
      <c r="L2631" s="50"/>
      <c r="M2631" s="63"/>
    </row>
    <row r="2632" spans="1:13">
      <c r="A2632" s="44">
        <f t="shared" ca="1" si="164"/>
        <v>0</v>
      </c>
      <c r="B2632" s="44" t="b" cm="1">
        <f t="array" ref="B2632">AND(分科號=E2632,D2632&gt;=分起日,D2632&lt;=分訖日,IF(分專案="全部",TRUE,J2632=分專案))</f>
        <v>0</v>
      </c>
      <c r="C2632" s="45">
        <f t="shared" si="166"/>
        <v>0</v>
      </c>
      <c r="D2632" s="44">
        <f t="shared" si="167"/>
        <v>0</v>
      </c>
      <c r="E2632" s="217">
        <f t="shared" si="165"/>
        <v>0</v>
      </c>
      <c r="F2632" s="284"/>
      <c r="G2632" s="289"/>
      <c r="H2632" s="304"/>
      <c r="I2632" s="290"/>
      <c r="J2632" s="304"/>
      <c r="K2632" s="305"/>
      <c r="L2632" s="50"/>
      <c r="M2632" s="63"/>
    </row>
    <row r="2633" spans="1:13">
      <c r="A2633" s="44">
        <f t="shared" ref="A2633:A2696" ca="1" si="168">IF(B2633,COUNTIF(OFFSET(B2633,ROW()*-1+6,,ROW()-5),TRUE),0)</f>
        <v>0</v>
      </c>
      <c r="B2633" s="44" t="b" cm="1">
        <f t="array" ref="B2633">AND(分科號=E2633,D2633&gt;=分起日,D2633&lt;=分訖日,IF(分專案="全部",TRUE,J2633=分專案))</f>
        <v>0</v>
      </c>
      <c r="C2633" s="45">
        <f t="shared" si="166"/>
        <v>0</v>
      </c>
      <c r="D2633" s="44">
        <f t="shared" si="167"/>
        <v>0</v>
      </c>
      <c r="E2633" s="217">
        <f t="shared" si="165"/>
        <v>0</v>
      </c>
      <c r="F2633" s="284"/>
      <c r="G2633" s="289"/>
      <c r="H2633" s="304"/>
      <c r="I2633" s="290"/>
      <c r="J2633" s="304"/>
      <c r="K2633" s="305"/>
      <c r="L2633" s="50"/>
      <c r="M2633" s="63"/>
    </row>
    <row r="2634" spans="1:13">
      <c r="A2634" s="44">
        <f t="shared" ca="1" si="168"/>
        <v>0</v>
      </c>
      <c r="B2634" s="44" t="b" cm="1">
        <f t="array" ref="B2634">AND(分科號=E2634,D2634&gt;=分起日,D2634&lt;=分訖日,IF(分專案="全部",TRUE,J2634=分專案))</f>
        <v>0</v>
      </c>
      <c r="C2634" s="45">
        <f t="shared" si="166"/>
        <v>0</v>
      </c>
      <c r="D2634" s="44">
        <f t="shared" si="167"/>
        <v>0</v>
      </c>
      <c r="E2634" s="217">
        <f t="shared" ref="E2634:E2697" si="169">IF(I2634&lt;&gt;"",VALUE(TRIM(LEFT(I2634,6))),0)</f>
        <v>0</v>
      </c>
      <c r="F2634" s="284"/>
      <c r="G2634" s="289"/>
      <c r="H2634" s="304"/>
      <c r="I2634" s="290"/>
      <c r="J2634" s="304"/>
      <c r="K2634" s="305"/>
      <c r="L2634" s="50"/>
      <c r="M2634" s="63"/>
    </row>
    <row r="2635" spans="1:13">
      <c r="A2635" s="44">
        <f t="shared" ca="1" si="168"/>
        <v>0</v>
      </c>
      <c r="B2635" s="44" t="b" cm="1">
        <f t="array" ref="B2635">AND(分科號=E2635,D2635&gt;=分起日,D2635&lt;=分訖日,IF(分專案="全部",TRUE,J2635=分專案))</f>
        <v>0</v>
      </c>
      <c r="C2635" s="45">
        <f t="shared" si="166"/>
        <v>0</v>
      </c>
      <c r="D2635" s="44">
        <f t="shared" si="167"/>
        <v>0</v>
      </c>
      <c r="E2635" s="217">
        <f t="shared" si="169"/>
        <v>0</v>
      </c>
      <c r="F2635" s="284"/>
      <c r="G2635" s="289"/>
      <c r="H2635" s="304"/>
      <c r="I2635" s="290"/>
      <c r="J2635" s="304"/>
      <c r="K2635" s="305"/>
      <c r="L2635" s="50"/>
      <c r="M2635" s="63"/>
    </row>
    <row r="2636" spans="1:13">
      <c r="A2636" s="44">
        <f t="shared" ca="1" si="168"/>
        <v>0</v>
      </c>
      <c r="B2636" s="44" t="b" cm="1">
        <f t="array" ref="B2636">AND(分科號=E2636,D2636&gt;=分起日,D2636&lt;=分訖日,IF(分專案="全部",TRUE,J2636=分專案))</f>
        <v>0</v>
      </c>
      <c r="C2636" s="45">
        <f t="shared" si="166"/>
        <v>0</v>
      </c>
      <c r="D2636" s="44">
        <f t="shared" si="167"/>
        <v>0</v>
      </c>
      <c r="E2636" s="217">
        <f t="shared" si="169"/>
        <v>0</v>
      </c>
      <c r="F2636" s="284"/>
      <c r="G2636" s="289"/>
      <c r="H2636" s="304"/>
      <c r="I2636" s="290"/>
      <c r="J2636" s="304"/>
      <c r="K2636" s="305"/>
      <c r="L2636" s="50"/>
      <c r="M2636" s="63"/>
    </row>
    <row r="2637" spans="1:13">
      <c r="A2637" s="44">
        <f t="shared" ca="1" si="168"/>
        <v>0</v>
      </c>
      <c r="B2637" s="44" t="b" cm="1">
        <f t="array" ref="B2637">AND(分科號=E2637,D2637&gt;=分起日,D2637&lt;=分訖日,IF(分專案="全部",TRUE,J2637=分專案))</f>
        <v>0</v>
      </c>
      <c r="C2637" s="45">
        <f t="shared" si="166"/>
        <v>0</v>
      </c>
      <c r="D2637" s="44">
        <f t="shared" si="167"/>
        <v>0</v>
      </c>
      <c r="E2637" s="217">
        <f t="shared" si="169"/>
        <v>0</v>
      </c>
      <c r="F2637" s="284"/>
      <c r="G2637" s="289"/>
      <c r="H2637" s="304"/>
      <c r="I2637" s="290"/>
      <c r="J2637" s="304"/>
      <c r="K2637" s="305"/>
      <c r="L2637" s="50"/>
      <c r="M2637" s="63"/>
    </row>
    <row r="2638" spans="1:13">
      <c r="A2638" s="44">
        <f t="shared" ca="1" si="168"/>
        <v>0</v>
      </c>
      <c r="B2638" s="44" t="b" cm="1">
        <f t="array" ref="B2638">AND(分科號=E2638,D2638&gt;=分起日,D2638&lt;=分訖日,IF(分專案="全部",TRUE,J2638=分專案))</f>
        <v>0</v>
      </c>
      <c r="C2638" s="45">
        <f t="shared" si="166"/>
        <v>0</v>
      </c>
      <c r="D2638" s="44">
        <f t="shared" si="167"/>
        <v>0</v>
      </c>
      <c r="E2638" s="217">
        <f t="shared" si="169"/>
        <v>0</v>
      </c>
      <c r="F2638" s="284"/>
      <c r="G2638" s="289"/>
      <c r="H2638" s="304"/>
      <c r="I2638" s="290"/>
      <c r="J2638" s="304"/>
      <c r="K2638" s="305"/>
      <c r="L2638" s="50"/>
      <c r="M2638" s="63"/>
    </row>
    <row r="2639" spans="1:13">
      <c r="A2639" s="44">
        <f t="shared" ca="1" si="168"/>
        <v>0</v>
      </c>
      <c r="B2639" s="44" t="b" cm="1">
        <f t="array" ref="B2639">AND(分科號=E2639,D2639&gt;=分起日,D2639&lt;=分訖日,IF(分專案="全部",TRUE,J2639=分專案))</f>
        <v>0</v>
      </c>
      <c r="C2639" s="45">
        <f t="shared" si="166"/>
        <v>0</v>
      </c>
      <c r="D2639" s="44">
        <f t="shared" si="167"/>
        <v>0</v>
      </c>
      <c r="E2639" s="217">
        <f t="shared" si="169"/>
        <v>0</v>
      </c>
      <c r="F2639" s="284"/>
      <c r="G2639" s="289"/>
      <c r="H2639" s="304"/>
      <c r="I2639" s="290"/>
      <c r="J2639" s="304"/>
      <c r="K2639" s="305"/>
      <c r="L2639" s="50"/>
      <c r="M2639" s="63"/>
    </row>
    <row r="2640" spans="1:13">
      <c r="A2640" s="44">
        <f t="shared" ca="1" si="168"/>
        <v>0</v>
      </c>
      <c r="B2640" s="44" t="b" cm="1">
        <f t="array" ref="B2640">AND(分科號=E2640,D2640&gt;=分起日,D2640&lt;=分訖日,IF(分專案="全部",TRUE,J2640=分專案))</f>
        <v>0</v>
      </c>
      <c r="C2640" s="45">
        <f t="shared" si="166"/>
        <v>0</v>
      </c>
      <c r="D2640" s="44">
        <f t="shared" si="167"/>
        <v>0</v>
      </c>
      <c r="E2640" s="217">
        <f t="shared" si="169"/>
        <v>0</v>
      </c>
      <c r="F2640" s="284"/>
      <c r="G2640" s="289"/>
      <c r="H2640" s="304"/>
      <c r="I2640" s="290"/>
      <c r="J2640" s="304"/>
      <c r="K2640" s="305"/>
      <c r="L2640" s="50"/>
      <c r="M2640" s="63"/>
    </row>
    <row r="2641" spans="1:13">
      <c r="A2641" s="44">
        <f t="shared" ca="1" si="168"/>
        <v>0</v>
      </c>
      <c r="B2641" s="44" t="b" cm="1">
        <f t="array" ref="B2641">AND(分科號=E2641,D2641&gt;=分起日,D2641&lt;=分訖日,IF(分專案="全部",TRUE,J2641=分專案))</f>
        <v>0</v>
      </c>
      <c r="C2641" s="45">
        <f t="shared" si="166"/>
        <v>0</v>
      </c>
      <c r="D2641" s="44">
        <f t="shared" si="167"/>
        <v>0</v>
      </c>
      <c r="E2641" s="217">
        <f t="shared" si="169"/>
        <v>0</v>
      </c>
      <c r="F2641" s="284"/>
      <c r="G2641" s="289"/>
      <c r="H2641" s="304"/>
      <c r="I2641" s="290"/>
      <c r="J2641" s="304"/>
      <c r="K2641" s="305"/>
      <c r="L2641" s="50"/>
      <c r="M2641" s="63"/>
    </row>
    <row r="2642" spans="1:13">
      <c r="A2642" s="44">
        <f t="shared" ca="1" si="168"/>
        <v>0</v>
      </c>
      <c r="B2642" s="44" t="b" cm="1">
        <f t="array" ref="B2642">AND(分科號=E2642,D2642&gt;=分起日,D2642&lt;=分訖日,IF(分專案="全部",TRUE,J2642=分專案))</f>
        <v>0</v>
      </c>
      <c r="C2642" s="45">
        <f t="shared" si="166"/>
        <v>0</v>
      </c>
      <c r="D2642" s="44">
        <f t="shared" si="167"/>
        <v>0</v>
      </c>
      <c r="E2642" s="217">
        <f t="shared" si="169"/>
        <v>0</v>
      </c>
      <c r="F2642" s="284"/>
      <c r="G2642" s="289"/>
      <c r="H2642" s="304"/>
      <c r="I2642" s="290"/>
      <c r="J2642" s="304"/>
      <c r="K2642" s="305"/>
      <c r="L2642" s="50"/>
      <c r="M2642" s="63"/>
    </row>
    <row r="2643" spans="1:13">
      <c r="A2643" s="44">
        <f t="shared" ca="1" si="168"/>
        <v>0</v>
      </c>
      <c r="B2643" s="44" t="b" cm="1">
        <f t="array" ref="B2643">AND(分科號=E2643,D2643&gt;=分起日,D2643&lt;=分訖日,IF(分專案="全部",TRUE,J2643=分專案))</f>
        <v>0</v>
      </c>
      <c r="C2643" s="45">
        <f t="shared" si="166"/>
        <v>0</v>
      </c>
      <c r="D2643" s="44">
        <f t="shared" si="167"/>
        <v>0</v>
      </c>
      <c r="E2643" s="217">
        <f t="shared" si="169"/>
        <v>0</v>
      </c>
      <c r="F2643" s="284"/>
      <c r="G2643" s="289"/>
      <c r="H2643" s="304"/>
      <c r="I2643" s="290"/>
      <c r="J2643" s="304"/>
      <c r="K2643" s="305"/>
      <c r="L2643" s="50"/>
      <c r="M2643" s="63"/>
    </row>
    <row r="2644" spans="1:13">
      <c r="A2644" s="44">
        <f t="shared" ca="1" si="168"/>
        <v>0</v>
      </c>
      <c r="B2644" s="44" t="b" cm="1">
        <f t="array" ref="B2644">AND(分科號=E2644,D2644&gt;=分起日,D2644&lt;=分訖日,IF(分專案="全部",TRUE,J2644=分專案))</f>
        <v>0</v>
      </c>
      <c r="C2644" s="45">
        <f t="shared" si="166"/>
        <v>0</v>
      </c>
      <c r="D2644" s="44">
        <f t="shared" si="167"/>
        <v>0</v>
      </c>
      <c r="E2644" s="217">
        <f t="shared" si="169"/>
        <v>0</v>
      </c>
      <c r="F2644" s="284"/>
      <c r="G2644" s="289"/>
      <c r="H2644" s="304"/>
      <c r="I2644" s="290"/>
      <c r="J2644" s="304"/>
      <c r="K2644" s="305"/>
      <c r="L2644" s="50"/>
      <c r="M2644" s="63"/>
    </row>
    <row r="2645" spans="1:13">
      <c r="A2645" s="44">
        <f t="shared" ca="1" si="168"/>
        <v>0</v>
      </c>
      <c r="B2645" s="44" t="b" cm="1">
        <f t="array" ref="B2645">AND(分科號=E2645,D2645&gt;=分起日,D2645&lt;=分訖日,IF(分專案="全部",TRUE,J2645=分專案))</f>
        <v>0</v>
      </c>
      <c r="C2645" s="45">
        <f t="shared" si="166"/>
        <v>0</v>
      </c>
      <c r="D2645" s="44">
        <f t="shared" si="167"/>
        <v>0</v>
      </c>
      <c r="E2645" s="217">
        <f t="shared" si="169"/>
        <v>0</v>
      </c>
      <c r="F2645" s="284"/>
      <c r="G2645" s="289"/>
      <c r="H2645" s="304"/>
      <c r="I2645" s="290"/>
      <c r="J2645" s="304"/>
      <c r="K2645" s="305"/>
      <c r="L2645" s="50"/>
      <c r="M2645" s="63"/>
    </row>
    <row r="2646" spans="1:13">
      <c r="A2646" s="44">
        <f t="shared" ca="1" si="168"/>
        <v>0</v>
      </c>
      <c r="B2646" s="44" t="b" cm="1">
        <f t="array" ref="B2646">AND(分科號=E2646,D2646&gt;=分起日,D2646&lt;=分訖日,IF(分專案="全部",TRUE,J2646=分專案))</f>
        <v>0</v>
      </c>
      <c r="C2646" s="45">
        <f t="shared" si="166"/>
        <v>0</v>
      </c>
      <c r="D2646" s="44">
        <f t="shared" si="167"/>
        <v>0</v>
      </c>
      <c r="E2646" s="217">
        <f t="shared" si="169"/>
        <v>0</v>
      </c>
      <c r="F2646" s="284"/>
      <c r="G2646" s="289"/>
      <c r="H2646" s="304"/>
      <c r="I2646" s="290"/>
      <c r="J2646" s="304"/>
      <c r="K2646" s="305"/>
      <c r="L2646" s="50"/>
      <c r="M2646" s="63"/>
    </row>
    <row r="2647" spans="1:13">
      <c r="A2647" s="44">
        <f t="shared" ca="1" si="168"/>
        <v>0</v>
      </c>
      <c r="B2647" s="44" t="b" cm="1">
        <f t="array" ref="B2647">AND(分科號=E2647,D2647&gt;=分起日,D2647&lt;=分訖日,IF(分專案="全部",TRUE,J2647=分專案))</f>
        <v>0</v>
      </c>
      <c r="C2647" s="45">
        <f t="shared" si="166"/>
        <v>0</v>
      </c>
      <c r="D2647" s="44">
        <f t="shared" si="167"/>
        <v>0</v>
      </c>
      <c r="E2647" s="217">
        <f t="shared" si="169"/>
        <v>0</v>
      </c>
      <c r="F2647" s="284"/>
      <c r="G2647" s="289"/>
      <c r="H2647" s="304"/>
      <c r="I2647" s="290"/>
      <c r="J2647" s="304"/>
      <c r="K2647" s="305"/>
      <c r="L2647" s="50"/>
      <c r="M2647" s="63"/>
    </row>
    <row r="2648" spans="1:13">
      <c r="A2648" s="44">
        <f t="shared" ca="1" si="168"/>
        <v>0</v>
      </c>
      <c r="B2648" s="44" t="b" cm="1">
        <f t="array" ref="B2648">AND(分科號=E2648,D2648&gt;=分起日,D2648&lt;=分訖日,IF(分專案="全部",TRUE,J2648=分專案))</f>
        <v>0</v>
      </c>
      <c r="C2648" s="45">
        <f t="shared" si="166"/>
        <v>0</v>
      </c>
      <c r="D2648" s="44">
        <f t="shared" si="167"/>
        <v>0</v>
      </c>
      <c r="E2648" s="217">
        <f t="shared" si="169"/>
        <v>0</v>
      </c>
      <c r="F2648" s="284"/>
      <c r="G2648" s="289"/>
      <c r="H2648" s="304"/>
      <c r="I2648" s="290"/>
      <c r="J2648" s="304"/>
      <c r="K2648" s="305"/>
      <c r="L2648" s="50"/>
      <c r="M2648" s="63"/>
    </row>
    <row r="2649" spans="1:13">
      <c r="A2649" s="44">
        <f t="shared" ca="1" si="168"/>
        <v>0</v>
      </c>
      <c r="B2649" s="44" t="b" cm="1">
        <f t="array" ref="B2649">AND(分科號=E2649,D2649&gt;=分起日,D2649&lt;=分訖日,IF(分專案="全部",TRUE,J2649=分專案))</f>
        <v>0</v>
      </c>
      <c r="C2649" s="45">
        <f t="shared" si="166"/>
        <v>0</v>
      </c>
      <c r="D2649" s="44">
        <f t="shared" si="167"/>
        <v>0</v>
      </c>
      <c r="E2649" s="217">
        <f t="shared" si="169"/>
        <v>0</v>
      </c>
      <c r="F2649" s="284"/>
      <c r="G2649" s="289"/>
      <c r="H2649" s="304"/>
      <c r="I2649" s="290"/>
      <c r="J2649" s="304"/>
      <c r="K2649" s="305"/>
      <c r="L2649" s="50"/>
      <c r="M2649" s="63"/>
    </row>
    <row r="2650" spans="1:13">
      <c r="A2650" s="44">
        <f t="shared" ca="1" si="168"/>
        <v>0</v>
      </c>
      <c r="B2650" s="44" t="b" cm="1">
        <f t="array" ref="B2650">AND(分科號=E2650,D2650&gt;=分起日,D2650&lt;=分訖日,IF(分專案="全部",TRUE,J2650=分專案))</f>
        <v>0</v>
      </c>
      <c r="C2650" s="45">
        <f t="shared" si="166"/>
        <v>0</v>
      </c>
      <c r="D2650" s="44">
        <f t="shared" si="167"/>
        <v>0</v>
      </c>
      <c r="E2650" s="217">
        <f t="shared" si="169"/>
        <v>0</v>
      </c>
      <c r="F2650" s="284"/>
      <c r="G2650" s="289"/>
      <c r="H2650" s="304"/>
      <c r="I2650" s="290"/>
      <c r="J2650" s="304"/>
      <c r="K2650" s="305"/>
      <c r="L2650" s="50"/>
      <c r="M2650" s="63"/>
    </row>
    <row r="2651" spans="1:13">
      <c r="A2651" s="44">
        <f t="shared" ca="1" si="168"/>
        <v>0</v>
      </c>
      <c r="B2651" s="44" t="b" cm="1">
        <f t="array" ref="B2651">AND(分科號=E2651,D2651&gt;=分起日,D2651&lt;=分訖日,IF(分專案="全部",TRUE,J2651=分專案))</f>
        <v>0</v>
      </c>
      <c r="C2651" s="45">
        <f t="shared" si="166"/>
        <v>0</v>
      </c>
      <c r="D2651" s="44">
        <f t="shared" si="167"/>
        <v>0</v>
      </c>
      <c r="E2651" s="217">
        <f t="shared" si="169"/>
        <v>0</v>
      </c>
      <c r="F2651" s="284"/>
      <c r="G2651" s="289"/>
      <c r="H2651" s="304"/>
      <c r="I2651" s="290"/>
      <c r="J2651" s="304"/>
      <c r="K2651" s="305"/>
      <c r="L2651" s="50"/>
      <c r="M2651" s="63"/>
    </row>
    <row r="2652" spans="1:13">
      <c r="A2652" s="44">
        <f t="shared" ca="1" si="168"/>
        <v>0</v>
      </c>
      <c r="B2652" s="44" t="b" cm="1">
        <f t="array" ref="B2652">AND(分科號=E2652,D2652&gt;=分起日,D2652&lt;=分訖日,IF(分專案="全部",TRUE,J2652=分專案))</f>
        <v>0</v>
      </c>
      <c r="C2652" s="45">
        <f t="shared" si="166"/>
        <v>0</v>
      </c>
      <c r="D2652" s="44">
        <f t="shared" si="167"/>
        <v>0</v>
      </c>
      <c r="E2652" s="217">
        <f t="shared" si="169"/>
        <v>0</v>
      </c>
      <c r="F2652" s="284"/>
      <c r="G2652" s="289"/>
      <c r="H2652" s="304"/>
      <c r="I2652" s="290"/>
      <c r="J2652" s="304"/>
      <c r="K2652" s="305"/>
      <c r="L2652" s="50"/>
      <c r="M2652" s="63"/>
    </row>
    <row r="2653" spans="1:13">
      <c r="A2653" s="44">
        <f t="shared" ca="1" si="168"/>
        <v>0</v>
      </c>
      <c r="B2653" s="44" t="b" cm="1">
        <f t="array" ref="B2653">AND(分科號=E2653,D2653&gt;=分起日,D2653&lt;=分訖日,IF(分專案="全部",TRUE,J2653=分專案))</f>
        <v>0</v>
      </c>
      <c r="C2653" s="45">
        <f t="shared" si="166"/>
        <v>0</v>
      </c>
      <c r="D2653" s="44">
        <f t="shared" si="167"/>
        <v>0</v>
      </c>
      <c r="E2653" s="217">
        <f t="shared" si="169"/>
        <v>0</v>
      </c>
      <c r="F2653" s="284"/>
      <c r="G2653" s="289"/>
      <c r="H2653" s="304"/>
      <c r="I2653" s="290"/>
      <c r="J2653" s="304"/>
      <c r="K2653" s="305"/>
      <c r="L2653" s="50"/>
      <c r="M2653" s="63"/>
    </row>
    <row r="2654" spans="1:13">
      <c r="A2654" s="44">
        <f t="shared" ca="1" si="168"/>
        <v>0</v>
      </c>
      <c r="B2654" s="44" t="b" cm="1">
        <f t="array" ref="B2654">AND(分科號=E2654,D2654&gt;=分起日,D2654&lt;=分訖日,IF(分專案="全部",TRUE,J2654=分專案))</f>
        <v>0</v>
      </c>
      <c r="C2654" s="45">
        <f t="shared" si="166"/>
        <v>0</v>
      </c>
      <c r="D2654" s="44">
        <f t="shared" si="167"/>
        <v>0</v>
      </c>
      <c r="E2654" s="217">
        <f t="shared" si="169"/>
        <v>0</v>
      </c>
      <c r="F2654" s="284"/>
      <c r="G2654" s="289"/>
      <c r="H2654" s="304"/>
      <c r="I2654" s="290"/>
      <c r="J2654" s="304"/>
      <c r="K2654" s="305"/>
      <c r="L2654" s="50"/>
      <c r="M2654" s="63"/>
    </row>
    <row r="2655" spans="1:13">
      <c r="A2655" s="44">
        <f t="shared" ca="1" si="168"/>
        <v>0</v>
      </c>
      <c r="B2655" s="44" t="b" cm="1">
        <f t="array" ref="B2655">AND(分科號=E2655,D2655&gt;=分起日,D2655&lt;=分訖日,IF(分專案="全部",TRUE,J2655=分專案))</f>
        <v>0</v>
      </c>
      <c r="C2655" s="45">
        <f t="shared" si="166"/>
        <v>0</v>
      </c>
      <c r="D2655" s="44">
        <f t="shared" si="167"/>
        <v>0</v>
      </c>
      <c r="E2655" s="217">
        <f t="shared" si="169"/>
        <v>0</v>
      </c>
      <c r="F2655" s="284"/>
      <c r="G2655" s="289"/>
      <c r="H2655" s="304"/>
      <c r="I2655" s="290"/>
      <c r="J2655" s="304"/>
      <c r="K2655" s="305"/>
      <c r="L2655" s="50"/>
      <c r="M2655" s="63"/>
    </row>
    <row r="2656" spans="1:13">
      <c r="A2656" s="44">
        <f t="shared" ca="1" si="168"/>
        <v>0</v>
      </c>
      <c r="B2656" s="44" t="b" cm="1">
        <f t="array" ref="B2656">AND(分科號=E2656,D2656&gt;=分起日,D2656&lt;=分訖日,IF(分專案="全部",TRUE,J2656=分專案))</f>
        <v>0</v>
      </c>
      <c r="C2656" s="45">
        <f t="shared" si="166"/>
        <v>0</v>
      </c>
      <c r="D2656" s="44">
        <f t="shared" si="167"/>
        <v>0</v>
      </c>
      <c r="E2656" s="217">
        <f t="shared" si="169"/>
        <v>0</v>
      </c>
      <c r="F2656" s="284"/>
      <c r="G2656" s="289"/>
      <c r="H2656" s="304"/>
      <c r="I2656" s="290"/>
      <c r="J2656" s="304"/>
      <c r="K2656" s="305"/>
      <c r="L2656" s="50"/>
      <c r="M2656" s="63"/>
    </row>
    <row r="2657" spans="1:13">
      <c r="A2657" s="44">
        <f t="shared" ca="1" si="168"/>
        <v>0</v>
      </c>
      <c r="B2657" s="44" t="b" cm="1">
        <f t="array" ref="B2657">AND(分科號=E2657,D2657&gt;=分起日,D2657&lt;=分訖日,IF(分專案="全部",TRUE,J2657=分專案))</f>
        <v>0</v>
      </c>
      <c r="C2657" s="45">
        <f t="shared" si="166"/>
        <v>0</v>
      </c>
      <c r="D2657" s="44">
        <f t="shared" si="167"/>
        <v>0</v>
      </c>
      <c r="E2657" s="217">
        <f t="shared" si="169"/>
        <v>0</v>
      </c>
      <c r="F2657" s="284"/>
      <c r="G2657" s="289"/>
      <c r="H2657" s="304"/>
      <c r="I2657" s="290"/>
      <c r="J2657" s="304"/>
      <c r="K2657" s="305"/>
      <c r="L2657" s="50"/>
      <c r="M2657" s="63"/>
    </row>
    <row r="2658" spans="1:13">
      <c r="A2658" s="44">
        <f t="shared" ca="1" si="168"/>
        <v>0</v>
      </c>
      <c r="B2658" s="44" t="b" cm="1">
        <f t="array" ref="B2658">AND(分科號=E2658,D2658&gt;=分起日,D2658&lt;=分訖日,IF(分專案="全部",TRUE,J2658=分專案))</f>
        <v>0</v>
      </c>
      <c r="C2658" s="45">
        <f t="shared" si="166"/>
        <v>0</v>
      </c>
      <c r="D2658" s="44">
        <f t="shared" si="167"/>
        <v>0</v>
      </c>
      <c r="E2658" s="217">
        <f t="shared" si="169"/>
        <v>0</v>
      </c>
      <c r="F2658" s="284"/>
      <c r="G2658" s="289"/>
      <c r="H2658" s="304"/>
      <c r="I2658" s="290"/>
      <c r="J2658" s="304"/>
      <c r="K2658" s="305"/>
      <c r="L2658" s="50"/>
      <c r="M2658" s="63"/>
    </row>
    <row r="2659" spans="1:13">
      <c r="A2659" s="44">
        <f t="shared" ca="1" si="168"/>
        <v>0</v>
      </c>
      <c r="B2659" s="44" t="b" cm="1">
        <f t="array" ref="B2659">AND(分科號=E2659,D2659&gt;=分起日,D2659&lt;=分訖日,IF(分專案="全部",TRUE,J2659=分專案))</f>
        <v>0</v>
      </c>
      <c r="C2659" s="45">
        <f t="shared" si="166"/>
        <v>0</v>
      </c>
      <c r="D2659" s="44">
        <f t="shared" si="167"/>
        <v>0</v>
      </c>
      <c r="E2659" s="217">
        <f t="shared" si="169"/>
        <v>0</v>
      </c>
      <c r="F2659" s="284"/>
      <c r="G2659" s="289"/>
      <c r="H2659" s="304"/>
      <c r="I2659" s="290"/>
      <c r="J2659" s="304"/>
      <c r="K2659" s="305"/>
      <c r="L2659" s="50"/>
      <c r="M2659" s="63"/>
    </row>
    <row r="2660" spans="1:13">
      <c r="A2660" s="44">
        <f t="shared" ca="1" si="168"/>
        <v>0</v>
      </c>
      <c r="B2660" s="44" t="b" cm="1">
        <f t="array" ref="B2660">AND(分科號=E2660,D2660&gt;=分起日,D2660&lt;=分訖日,IF(分專案="全部",TRUE,J2660=分專案))</f>
        <v>0</v>
      </c>
      <c r="C2660" s="45">
        <f t="shared" si="166"/>
        <v>0</v>
      </c>
      <c r="D2660" s="44">
        <f t="shared" si="167"/>
        <v>0</v>
      </c>
      <c r="E2660" s="217">
        <f t="shared" si="169"/>
        <v>0</v>
      </c>
      <c r="F2660" s="284"/>
      <c r="G2660" s="289"/>
      <c r="H2660" s="304"/>
      <c r="I2660" s="290"/>
      <c r="J2660" s="304"/>
      <c r="K2660" s="305"/>
      <c r="L2660" s="50"/>
      <c r="M2660" s="63"/>
    </row>
    <row r="2661" spans="1:13">
      <c r="A2661" s="44">
        <f t="shared" ca="1" si="168"/>
        <v>0</v>
      </c>
      <c r="B2661" s="44" t="b" cm="1">
        <f t="array" ref="B2661">AND(分科號=E2661,D2661&gt;=分起日,D2661&lt;=分訖日,IF(分專案="全部",TRUE,J2661=分專案))</f>
        <v>0</v>
      </c>
      <c r="C2661" s="45">
        <f t="shared" si="166"/>
        <v>0</v>
      </c>
      <c r="D2661" s="44">
        <f t="shared" si="167"/>
        <v>0</v>
      </c>
      <c r="E2661" s="217">
        <f t="shared" si="169"/>
        <v>0</v>
      </c>
      <c r="F2661" s="284"/>
      <c r="G2661" s="289"/>
      <c r="H2661" s="304"/>
      <c r="I2661" s="290"/>
      <c r="J2661" s="304"/>
      <c r="K2661" s="305"/>
      <c r="L2661" s="50"/>
      <c r="M2661" s="63"/>
    </row>
    <row r="2662" spans="1:13">
      <c r="A2662" s="44">
        <f t="shared" ca="1" si="168"/>
        <v>0</v>
      </c>
      <c r="B2662" s="44" t="b" cm="1">
        <f t="array" ref="B2662">AND(分科號=E2662,D2662&gt;=分起日,D2662&lt;=分訖日,IF(分專案="全部",TRUE,J2662=分專案))</f>
        <v>0</v>
      </c>
      <c r="C2662" s="45">
        <f t="shared" si="166"/>
        <v>0</v>
      </c>
      <c r="D2662" s="44">
        <f t="shared" si="167"/>
        <v>0</v>
      </c>
      <c r="E2662" s="217">
        <f t="shared" si="169"/>
        <v>0</v>
      </c>
      <c r="F2662" s="284"/>
      <c r="G2662" s="289"/>
      <c r="H2662" s="304"/>
      <c r="I2662" s="290"/>
      <c r="J2662" s="304"/>
      <c r="K2662" s="305"/>
      <c r="L2662" s="50"/>
      <c r="M2662" s="63"/>
    </row>
    <row r="2663" spans="1:13">
      <c r="A2663" s="44">
        <f t="shared" ca="1" si="168"/>
        <v>0</v>
      </c>
      <c r="B2663" s="44" t="b" cm="1">
        <f t="array" ref="B2663">AND(分科號=E2663,D2663&gt;=分起日,D2663&lt;=分訖日,IF(分專案="全部",TRUE,J2663=分專案))</f>
        <v>0</v>
      </c>
      <c r="C2663" s="45">
        <f t="shared" si="166"/>
        <v>0</v>
      </c>
      <c r="D2663" s="44">
        <f t="shared" si="167"/>
        <v>0</v>
      </c>
      <c r="E2663" s="217">
        <f t="shared" si="169"/>
        <v>0</v>
      </c>
      <c r="F2663" s="284"/>
      <c r="G2663" s="289"/>
      <c r="H2663" s="304"/>
      <c r="I2663" s="290"/>
      <c r="J2663" s="304"/>
      <c r="K2663" s="305"/>
      <c r="L2663" s="50"/>
      <c r="M2663" s="63"/>
    </row>
    <row r="2664" spans="1:13">
      <c r="A2664" s="44">
        <f t="shared" ca="1" si="168"/>
        <v>0</v>
      </c>
      <c r="B2664" s="44" t="b" cm="1">
        <f t="array" ref="B2664">AND(分科號=E2664,D2664&gt;=分起日,D2664&lt;=分訖日,IF(分專案="全部",TRUE,J2664=分專案))</f>
        <v>0</v>
      </c>
      <c r="C2664" s="45">
        <f t="shared" si="166"/>
        <v>0</v>
      </c>
      <c r="D2664" s="44">
        <f t="shared" si="167"/>
        <v>0</v>
      </c>
      <c r="E2664" s="217">
        <f t="shared" si="169"/>
        <v>0</v>
      </c>
      <c r="F2664" s="284"/>
      <c r="G2664" s="289"/>
      <c r="H2664" s="304"/>
      <c r="I2664" s="290"/>
      <c r="J2664" s="304"/>
      <c r="K2664" s="305"/>
      <c r="L2664" s="50"/>
      <c r="M2664" s="63"/>
    </row>
    <row r="2665" spans="1:13">
      <c r="A2665" s="44">
        <f t="shared" ca="1" si="168"/>
        <v>0</v>
      </c>
      <c r="B2665" s="44" t="b" cm="1">
        <f t="array" ref="B2665">AND(分科號=E2665,D2665&gt;=分起日,D2665&lt;=分訖日,IF(分專案="全部",TRUE,J2665=分專案))</f>
        <v>0</v>
      </c>
      <c r="C2665" s="45">
        <f t="shared" si="166"/>
        <v>0</v>
      </c>
      <c r="D2665" s="44">
        <f t="shared" si="167"/>
        <v>0</v>
      </c>
      <c r="E2665" s="217">
        <f t="shared" si="169"/>
        <v>0</v>
      </c>
      <c r="F2665" s="284"/>
      <c r="G2665" s="289"/>
      <c r="H2665" s="304"/>
      <c r="I2665" s="290"/>
      <c r="J2665" s="304"/>
      <c r="K2665" s="305"/>
      <c r="L2665" s="50"/>
      <c r="M2665" s="63"/>
    </row>
    <row r="2666" spans="1:13">
      <c r="A2666" s="44">
        <f t="shared" ca="1" si="168"/>
        <v>0</v>
      </c>
      <c r="B2666" s="44" t="b" cm="1">
        <f t="array" ref="B2666">AND(分科號=E2666,D2666&gt;=分起日,D2666&lt;=分訖日,IF(分專案="全部",TRUE,J2666=分專案))</f>
        <v>0</v>
      </c>
      <c r="C2666" s="45">
        <f t="shared" si="166"/>
        <v>0</v>
      </c>
      <c r="D2666" s="44">
        <f t="shared" si="167"/>
        <v>0</v>
      </c>
      <c r="E2666" s="217">
        <f t="shared" si="169"/>
        <v>0</v>
      </c>
      <c r="F2666" s="284"/>
      <c r="G2666" s="289"/>
      <c r="H2666" s="304"/>
      <c r="I2666" s="290"/>
      <c r="J2666" s="304"/>
      <c r="K2666" s="305"/>
      <c r="L2666" s="50"/>
      <c r="M2666" s="63"/>
    </row>
    <row r="2667" spans="1:13">
      <c r="A2667" s="44">
        <f t="shared" ca="1" si="168"/>
        <v>0</v>
      </c>
      <c r="B2667" s="44" t="b" cm="1">
        <f t="array" ref="B2667">AND(分科號=E2667,D2667&gt;=分起日,D2667&lt;=分訖日,IF(分專案="全部",TRUE,J2667=分專案))</f>
        <v>0</v>
      </c>
      <c r="C2667" s="45">
        <f t="shared" si="166"/>
        <v>0</v>
      </c>
      <c r="D2667" s="44">
        <f t="shared" si="167"/>
        <v>0</v>
      </c>
      <c r="E2667" s="217">
        <f t="shared" si="169"/>
        <v>0</v>
      </c>
      <c r="F2667" s="284"/>
      <c r="G2667" s="289"/>
      <c r="H2667" s="304"/>
      <c r="I2667" s="290"/>
      <c r="J2667" s="304"/>
      <c r="K2667" s="305"/>
      <c r="L2667" s="50"/>
      <c r="M2667" s="63"/>
    </row>
    <row r="2668" spans="1:13">
      <c r="A2668" s="44">
        <f t="shared" ca="1" si="168"/>
        <v>0</v>
      </c>
      <c r="B2668" s="44" t="b" cm="1">
        <f t="array" ref="B2668">AND(分科號=E2668,D2668&gt;=分起日,D2668&lt;=分訖日,IF(分專案="全部",TRUE,J2668=分專案))</f>
        <v>0</v>
      </c>
      <c r="C2668" s="45">
        <f t="shared" si="166"/>
        <v>0</v>
      </c>
      <c r="D2668" s="44">
        <f t="shared" si="167"/>
        <v>0</v>
      </c>
      <c r="E2668" s="217">
        <f t="shared" si="169"/>
        <v>0</v>
      </c>
      <c r="F2668" s="284"/>
      <c r="G2668" s="289"/>
      <c r="H2668" s="304"/>
      <c r="I2668" s="290"/>
      <c r="J2668" s="304"/>
      <c r="K2668" s="305"/>
      <c r="L2668" s="50"/>
      <c r="M2668" s="63"/>
    </row>
    <row r="2669" spans="1:13">
      <c r="A2669" s="44">
        <f t="shared" ca="1" si="168"/>
        <v>0</v>
      </c>
      <c r="B2669" s="44" t="b" cm="1">
        <f t="array" ref="B2669">AND(分科號=E2669,D2669&gt;=分起日,D2669&lt;=分訖日,IF(分專案="全部",TRUE,J2669=分專案))</f>
        <v>0</v>
      </c>
      <c r="C2669" s="45">
        <f t="shared" si="166"/>
        <v>0</v>
      </c>
      <c r="D2669" s="44">
        <f t="shared" si="167"/>
        <v>0</v>
      </c>
      <c r="E2669" s="217">
        <f t="shared" si="169"/>
        <v>0</v>
      </c>
      <c r="F2669" s="284"/>
      <c r="G2669" s="289"/>
      <c r="H2669" s="304"/>
      <c r="I2669" s="290"/>
      <c r="J2669" s="304"/>
      <c r="K2669" s="305"/>
      <c r="L2669" s="50"/>
      <c r="M2669" s="63"/>
    </row>
    <row r="2670" spans="1:13">
      <c r="A2670" s="44">
        <f t="shared" ca="1" si="168"/>
        <v>0</v>
      </c>
      <c r="B2670" s="44" t="b" cm="1">
        <f t="array" ref="B2670">AND(分科號=E2670,D2670&gt;=分起日,D2670&lt;=分訖日,IF(分專案="全部",TRUE,J2670=分專案))</f>
        <v>0</v>
      </c>
      <c r="C2670" s="45">
        <f t="shared" si="166"/>
        <v>0</v>
      </c>
      <c r="D2670" s="44">
        <f t="shared" si="167"/>
        <v>0</v>
      </c>
      <c r="E2670" s="217">
        <f t="shared" si="169"/>
        <v>0</v>
      </c>
      <c r="F2670" s="284"/>
      <c r="G2670" s="289"/>
      <c r="H2670" s="304"/>
      <c r="I2670" s="290"/>
      <c r="J2670" s="304"/>
      <c r="K2670" s="305"/>
      <c r="L2670" s="50"/>
      <c r="M2670" s="63"/>
    </row>
    <row r="2671" spans="1:13">
      <c r="A2671" s="44">
        <f t="shared" ca="1" si="168"/>
        <v>0</v>
      </c>
      <c r="B2671" s="44" t="b" cm="1">
        <f t="array" ref="B2671">AND(分科號=E2671,D2671&gt;=分起日,D2671&lt;=分訖日,IF(分專案="全部",TRUE,J2671=分專案))</f>
        <v>0</v>
      </c>
      <c r="C2671" s="45">
        <f t="shared" si="166"/>
        <v>0</v>
      </c>
      <c r="D2671" s="44">
        <f t="shared" si="167"/>
        <v>0</v>
      </c>
      <c r="E2671" s="217">
        <f t="shared" si="169"/>
        <v>0</v>
      </c>
      <c r="F2671" s="284"/>
      <c r="G2671" s="289"/>
      <c r="H2671" s="304"/>
      <c r="I2671" s="290"/>
      <c r="J2671" s="304"/>
      <c r="K2671" s="305"/>
      <c r="L2671" s="50"/>
      <c r="M2671" s="63"/>
    </row>
    <row r="2672" spans="1:13">
      <c r="A2672" s="44">
        <f t="shared" ca="1" si="168"/>
        <v>0</v>
      </c>
      <c r="B2672" s="44" t="b" cm="1">
        <f t="array" ref="B2672">AND(分科號=E2672,D2672&gt;=分起日,D2672&lt;=分訖日,IF(分專案="全部",TRUE,J2672=分專案))</f>
        <v>0</v>
      </c>
      <c r="C2672" s="45">
        <f t="shared" si="166"/>
        <v>0</v>
      </c>
      <c r="D2672" s="44">
        <f t="shared" si="167"/>
        <v>0</v>
      </c>
      <c r="E2672" s="217">
        <f t="shared" si="169"/>
        <v>0</v>
      </c>
      <c r="F2672" s="284"/>
      <c r="G2672" s="289"/>
      <c r="H2672" s="304"/>
      <c r="I2672" s="290"/>
      <c r="J2672" s="304"/>
      <c r="K2672" s="305"/>
      <c r="L2672" s="50"/>
      <c r="M2672" s="63"/>
    </row>
    <row r="2673" spans="1:13">
      <c r="A2673" s="44">
        <f t="shared" ca="1" si="168"/>
        <v>0</v>
      </c>
      <c r="B2673" s="44" t="b" cm="1">
        <f t="array" ref="B2673">AND(分科號=E2673,D2673&gt;=分起日,D2673&lt;=分訖日,IF(分專案="全部",TRUE,J2673=分專案))</f>
        <v>0</v>
      </c>
      <c r="C2673" s="45">
        <f t="shared" si="166"/>
        <v>0</v>
      </c>
      <c r="D2673" s="44">
        <f t="shared" si="167"/>
        <v>0</v>
      </c>
      <c r="E2673" s="217">
        <f t="shared" si="169"/>
        <v>0</v>
      </c>
      <c r="F2673" s="284"/>
      <c r="G2673" s="289"/>
      <c r="H2673" s="304"/>
      <c r="I2673" s="290"/>
      <c r="J2673" s="304"/>
      <c r="K2673" s="305"/>
      <c r="L2673" s="50"/>
      <c r="M2673" s="63"/>
    </row>
    <row r="2674" spans="1:13">
      <c r="A2674" s="44">
        <f t="shared" ca="1" si="168"/>
        <v>0</v>
      </c>
      <c r="B2674" s="44" t="b" cm="1">
        <f t="array" ref="B2674">AND(分科號=E2674,D2674&gt;=分起日,D2674&lt;=分訖日,IF(分專案="全部",TRUE,J2674=分專案))</f>
        <v>0</v>
      </c>
      <c r="C2674" s="45">
        <f t="shared" si="166"/>
        <v>0</v>
      </c>
      <c r="D2674" s="44">
        <f t="shared" si="167"/>
        <v>0</v>
      </c>
      <c r="E2674" s="217">
        <f t="shared" si="169"/>
        <v>0</v>
      </c>
      <c r="F2674" s="284"/>
      <c r="G2674" s="289"/>
      <c r="H2674" s="304"/>
      <c r="I2674" s="290"/>
      <c r="J2674" s="304"/>
      <c r="K2674" s="305"/>
      <c r="L2674" s="50"/>
      <c r="M2674" s="63"/>
    </row>
    <row r="2675" spans="1:13">
      <c r="A2675" s="44">
        <f t="shared" ca="1" si="168"/>
        <v>0</v>
      </c>
      <c r="B2675" s="44" t="b" cm="1">
        <f t="array" ref="B2675">AND(分科號=E2675,D2675&gt;=分起日,D2675&lt;=分訖日,IF(分專案="全部",TRUE,J2675=分專案))</f>
        <v>0</v>
      </c>
      <c r="C2675" s="45">
        <f t="shared" si="166"/>
        <v>0</v>
      </c>
      <c r="D2675" s="44">
        <f t="shared" si="167"/>
        <v>0</v>
      </c>
      <c r="E2675" s="217">
        <f t="shared" si="169"/>
        <v>0</v>
      </c>
      <c r="F2675" s="284"/>
      <c r="G2675" s="289"/>
      <c r="H2675" s="304"/>
      <c r="I2675" s="290"/>
      <c r="J2675" s="304"/>
      <c r="K2675" s="305"/>
      <c r="L2675" s="50"/>
      <c r="M2675" s="63"/>
    </row>
    <row r="2676" spans="1:13">
      <c r="A2676" s="44">
        <f t="shared" ca="1" si="168"/>
        <v>0</v>
      </c>
      <c r="B2676" s="44" t="b" cm="1">
        <f t="array" ref="B2676">AND(分科號=E2676,D2676&gt;=分起日,D2676&lt;=分訖日,IF(分專案="全部",TRUE,J2676=分專案))</f>
        <v>0</v>
      </c>
      <c r="C2676" s="45">
        <f t="shared" si="166"/>
        <v>0</v>
      </c>
      <c r="D2676" s="44">
        <f t="shared" si="167"/>
        <v>0</v>
      </c>
      <c r="E2676" s="217">
        <f t="shared" si="169"/>
        <v>0</v>
      </c>
      <c r="F2676" s="284"/>
      <c r="G2676" s="289"/>
      <c r="H2676" s="304"/>
      <c r="I2676" s="290"/>
      <c r="J2676" s="304"/>
      <c r="K2676" s="305"/>
      <c r="L2676" s="50"/>
      <c r="M2676" s="63"/>
    </row>
    <row r="2677" spans="1:13">
      <c r="A2677" s="44">
        <f t="shared" ca="1" si="168"/>
        <v>0</v>
      </c>
      <c r="B2677" s="44" t="b" cm="1">
        <f t="array" ref="B2677">AND(分科號=E2677,D2677&gt;=分起日,D2677&lt;=分訖日,IF(分專案="全部",TRUE,J2677=分專案))</f>
        <v>0</v>
      </c>
      <c r="C2677" s="45">
        <f t="shared" si="166"/>
        <v>0</v>
      </c>
      <c r="D2677" s="44">
        <f t="shared" si="167"/>
        <v>0</v>
      </c>
      <c r="E2677" s="217">
        <f t="shared" si="169"/>
        <v>0</v>
      </c>
      <c r="F2677" s="284"/>
      <c r="G2677" s="289"/>
      <c r="H2677" s="304"/>
      <c r="I2677" s="290"/>
      <c r="J2677" s="304"/>
      <c r="K2677" s="305"/>
      <c r="L2677" s="50"/>
      <c r="M2677" s="63"/>
    </row>
    <row r="2678" spans="1:13">
      <c r="A2678" s="44">
        <f t="shared" ca="1" si="168"/>
        <v>0</v>
      </c>
      <c r="B2678" s="44" t="b" cm="1">
        <f t="array" ref="B2678">AND(分科號=E2678,D2678&gt;=分起日,D2678&lt;=分訖日,IF(分專案="全部",TRUE,J2678=分專案))</f>
        <v>0</v>
      </c>
      <c r="C2678" s="45">
        <f t="shared" si="166"/>
        <v>0</v>
      </c>
      <c r="D2678" s="44">
        <f t="shared" si="167"/>
        <v>0</v>
      </c>
      <c r="E2678" s="217">
        <f t="shared" si="169"/>
        <v>0</v>
      </c>
      <c r="F2678" s="284"/>
      <c r="G2678" s="289"/>
      <c r="H2678" s="304"/>
      <c r="I2678" s="290"/>
      <c r="J2678" s="304"/>
      <c r="K2678" s="305"/>
      <c r="L2678" s="50"/>
      <c r="M2678" s="63"/>
    </row>
    <row r="2679" spans="1:13">
      <c r="A2679" s="44">
        <f t="shared" ca="1" si="168"/>
        <v>0</v>
      </c>
      <c r="B2679" s="44" t="b" cm="1">
        <f t="array" ref="B2679">AND(分科號=E2679,D2679&gt;=分起日,D2679&lt;=分訖日,IF(分專案="全部",TRUE,J2679=分專案))</f>
        <v>0</v>
      </c>
      <c r="C2679" s="45">
        <f t="shared" si="166"/>
        <v>0</v>
      </c>
      <c r="D2679" s="44">
        <f t="shared" si="167"/>
        <v>0</v>
      </c>
      <c r="E2679" s="217">
        <f t="shared" si="169"/>
        <v>0</v>
      </c>
      <c r="F2679" s="284"/>
      <c r="G2679" s="289"/>
      <c r="H2679" s="304"/>
      <c r="I2679" s="290"/>
      <c r="J2679" s="304"/>
      <c r="K2679" s="305"/>
      <c r="L2679" s="50"/>
      <c r="M2679" s="63"/>
    </row>
    <row r="2680" spans="1:13">
      <c r="A2680" s="44">
        <f t="shared" ca="1" si="168"/>
        <v>0</v>
      </c>
      <c r="B2680" s="44" t="b" cm="1">
        <f t="array" ref="B2680">AND(分科號=E2680,D2680&gt;=分起日,D2680&lt;=分訖日,IF(分專案="全部",TRUE,J2680=分專案))</f>
        <v>0</v>
      </c>
      <c r="C2680" s="45">
        <f t="shared" si="166"/>
        <v>0</v>
      </c>
      <c r="D2680" s="44">
        <f t="shared" si="167"/>
        <v>0</v>
      </c>
      <c r="E2680" s="217">
        <f t="shared" si="169"/>
        <v>0</v>
      </c>
      <c r="F2680" s="284"/>
      <c r="G2680" s="289"/>
      <c r="H2680" s="304"/>
      <c r="I2680" s="290"/>
      <c r="J2680" s="304"/>
      <c r="K2680" s="305"/>
      <c r="L2680" s="50"/>
      <c r="M2680" s="63"/>
    </row>
    <row r="2681" spans="1:13">
      <c r="A2681" s="44">
        <f t="shared" ca="1" si="168"/>
        <v>0</v>
      </c>
      <c r="B2681" s="44" t="b" cm="1">
        <f t="array" ref="B2681">AND(分科號=E2681,D2681&gt;=分起日,D2681&lt;=分訖日,IF(分專案="全部",TRUE,J2681=分專案))</f>
        <v>0</v>
      </c>
      <c r="C2681" s="45">
        <f t="shared" si="166"/>
        <v>0</v>
      </c>
      <c r="D2681" s="44">
        <f t="shared" si="167"/>
        <v>0</v>
      </c>
      <c r="E2681" s="217">
        <f t="shared" si="169"/>
        <v>0</v>
      </c>
      <c r="F2681" s="284"/>
      <c r="G2681" s="289"/>
      <c r="H2681" s="304"/>
      <c r="I2681" s="290"/>
      <c r="J2681" s="304"/>
      <c r="K2681" s="305"/>
      <c r="L2681" s="50"/>
      <c r="M2681" s="63"/>
    </row>
    <row r="2682" spans="1:13">
      <c r="A2682" s="44">
        <f t="shared" ca="1" si="168"/>
        <v>0</v>
      </c>
      <c r="B2682" s="44" t="b" cm="1">
        <f t="array" ref="B2682">AND(分科號=E2682,D2682&gt;=分起日,D2682&lt;=分訖日,IF(分專案="全部",TRUE,J2682=分專案))</f>
        <v>0</v>
      </c>
      <c r="C2682" s="45">
        <f t="shared" si="166"/>
        <v>0</v>
      </c>
      <c r="D2682" s="44">
        <f t="shared" si="167"/>
        <v>0</v>
      </c>
      <c r="E2682" s="217">
        <f t="shared" si="169"/>
        <v>0</v>
      </c>
      <c r="F2682" s="284"/>
      <c r="G2682" s="289"/>
      <c r="H2682" s="304"/>
      <c r="I2682" s="290"/>
      <c r="J2682" s="304"/>
      <c r="K2682" s="305"/>
      <c r="L2682" s="50"/>
      <c r="M2682" s="63"/>
    </row>
    <row r="2683" spans="1:13">
      <c r="A2683" s="44">
        <f t="shared" ca="1" si="168"/>
        <v>0</v>
      </c>
      <c r="B2683" s="44" t="b" cm="1">
        <f t="array" ref="B2683">AND(分科號=E2683,D2683&gt;=分起日,D2683&lt;=分訖日,IF(分專案="全部",TRUE,J2683=分專案))</f>
        <v>0</v>
      </c>
      <c r="C2683" s="45">
        <f t="shared" si="166"/>
        <v>0</v>
      </c>
      <c r="D2683" s="44">
        <f t="shared" si="167"/>
        <v>0</v>
      </c>
      <c r="E2683" s="217">
        <f t="shared" si="169"/>
        <v>0</v>
      </c>
      <c r="F2683" s="284"/>
      <c r="G2683" s="289"/>
      <c r="H2683" s="304"/>
      <c r="I2683" s="290"/>
      <c r="J2683" s="304"/>
      <c r="K2683" s="305"/>
      <c r="L2683" s="50"/>
      <c r="M2683" s="63"/>
    </row>
    <row r="2684" spans="1:13">
      <c r="A2684" s="44">
        <f t="shared" ca="1" si="168"/>
        <v>0</v>
      </c>
      <c r="B2684" s="44" t="b" cm="1">
        <f t="array" ref="B2684">AND(分科號=E2684,D2684&gt;=分起日,D2684&lt;=分訖日,IF(分專案="全部",TRUE,J2684=分專案))</f>
        <v>0</v>
      </c>
      <c r="C2684" s="45">
        <f t="shared" si="166"/>
        <v>0</v>
      </c>
      <c r="D2684" s="44">
        <f t="shared" si="167"/>
        <v>0</v>
      </c>
      <c r="E2684" s="217">
        <f t="shared" si="169"/>
        <v>0</v>
      </c>
      <c r="F2684" s="284"/>
      <c r="G2684" s="289"/>
      <c r="H2684" s="304"/>
      <c r="I2684" s="290"/>
      <c r="J2684" s="304"/>
      <c r="K2684" s="305"/>
      <c r="L2684" s="50"/>
      <c r="M2684" s="63"/>
    </row>
    <row r="2685" spans="1:13">
      <c r="A2685" s="44">
        <f t="shared" ca="1" si="168"/>
        <v>0</v>
      </c>
      <c r="B2685" s="44" t="b" cm="1">
        <f t="array" ref="B2685">AND(分科號=E2685,D2685&gt;=分起日,D2685&lt;=分訖日,IF(分專案="全部",TRUE,J2685=分專案))</f>
        <v>0</v>
      </c>
      <c r="C2685" s="45">
        <f t="shared" si="166"/>
        <v>0</v>
      </c>
      <c r="D2685" s="44">
        <f t="shared" si="167"/>
        <v>0</v>
      </c>
      <c r="E2685" s="217">
        <f t="shared" si="169"/>
        <v>0</v>
      </c>
      <c r="F2685" s="284"/>
      <c r="G2685" s="289"/>
      <c r="H2685" s="304"/>
      <c r="I2685" s="290"/>
      <c r="J2685" s="304"/>
      <c r="K2685" s="305"/>
      <c r="L2685" s="50"/>
      <c r="M2685" s="63"/>
    </row>
    <row r="2686" spans="1:13">
      <c r="A2686" s="44">
        <f t="shared" ca="1" si="168"/>
        <v>0</v>
      </c>
      <c r="B2686" s="44" t="b" cm="1">
        <f t="array" ref="B2686">AND(分科號=E2686,D2686&gt;=分起日,D2686&lt;=分訖日,IF(分專案="全部",TRUE,J2686=分專案))</f>
        <v>0</v>
      </c>
      <c r="C2686" s="45">
        <f t="shared" si="166"/>
        <v>0</v>
      </c>
      <c r="D2686" s="44">
        <f t="shared" si="167"/>
        <v>0</v>
      </c>
      <c r="E2686" s="217">
        <f t="shared" si="169"/>
        <v>0</v>
      </c>
      <c r="F2686" s="284"/>
      <c r="G2686" s="289"/>
      <c r="H2686" s="304"/>
      <c r="I2686" s="290"/>
      <c r="J2686" s="304"/>
      <c r="K2686" s="305"/>
      <c r="L2686" s="50"/>
      <c r="M2686" s="63"/>
    </row>
    <row r="2687" spans="1:13">
      <c r="A2687" s="44">
        <f t="shared" ca="1" si="168"/>
        <v>0</v>
      </c>
      <c r="B2687" s="44" t="b" cm="1">
        <f t="array" ref="B2687">AND(分科號=E2687,D2687&gt;=分起日,D2687&lt;=分訖日,IF(分專案="全部",TRUE,J2687=分專案))</f>
        <v>0</v>
      </c>
      <c r="C2687" s="45">
        <f t="shared" si="166"/>
        <v>0</v>
      </c>
      <c r="D2687" s="44">
        <f t="shared" si="167"/>
        <v>0</v>
      </c>
      <c r="E2687" s="217">
        <f t="shared" si="169"/>
        <v>0</v>
      </c>
      <c r="F2687" s="284"/>
      <c r="G2687" s="289"/>
      <c r="H2687" s="304"/>
      <c r="I2687" s="290"/>
      <c r="J2687" s="304"/>
      <c r="K2687" s="305"/>
      <c r="L2687" s="50"/>
      <c r="M2687" s="63"/>
    </row>
    <row r="2688" spans="1:13">
      <c r="A2688" s="44">
        <f t="shared" ca="1" si="168"/>
        <v>0</v>
      </c>
      <c r="B2688" s="44" t="b" cm="1">
        <f t="array" ref="B2688">AND(分科號=E2688,D2688&gt;=分起日,D2688&lt;=分訖日,IF(分專案="全部",TRUE,J2688=分專案))</f>
        <v>0</v>
      </c>
      <c r="C2688" s="45">
        <f t="shared" si="166"/>
        <v>0</v>
      </c>
      <c r="D2688" s="44">
        <f t="shared" si="167"/>
        <v>0</v>
      </c>
      <c r="E2688" s="217">
        <f t="shared" si="169"/>
        <v>0</v>
      </c>
      <c r="F2688" s="284"/>
      <c r="G2688" s="289"/>
      <c r="H2688" s="304"/>
      <c r="I2688" s="290"/>
      <c r="J2688" s="304"/>
      <c r="K2688" s="305"/>
      <c r="L2688" s="50"/>
      <c r="M2688" s="63"/>
    </row>
    <row r="2689" spans="1:13">
      <c r="A2689" s="44">
        <f t="shared" ca="1" si="168"/>
        <v>0</v>
      </c>
      <c r="B2689" s="44" t="b" cm="1">
        <f t="array" ref="B2689">AND(分科號=E2689,D2689&gt;=分起日,D2689&lt;=分訖日,IF(分專案="全部",TRUE,J2689=分專案))</f>
        <v>0</v>
      </c>
      <c r="C2689" s="45">
        <f t="shared" si="166"/>
        <v>0</v>
      </c>
      <c r="D2689" s="44">
        <f t="shared" si="167"/>
        <v>0</v>
      </c>
      <c r="E2689" s="217">
        <f t="shared" si="169"/>
        <v>0</v>
      </c>
      <c r="F2689" s="284"/>
      <c r="G2689" s="289"/>
      <c r="H2689" s="304"/>
      <c r="I2689" s="290"/>
      <c r="J2689" s="304"/>
      <c r="K2689" s="305"/>
      <c r="L2689" s="50"/>
      <c r="M2689" s="63"/>
    </row>
    <row r="2690" spans="1:13">
      <c r="A2690" s="44">
        <f t="shared" ca="1" si="168"/>
        <v>0</v>
      </c>
      <c r="B2690" s="44" t="b" cm="1">
        <f t="array" ref="B2690">AND(分科號=E2690,D2690&gt;=分起日,D2690&lt;=分訖日,IF(分專案="全部",TRUE,J2690=分專案))</f>
        <v>0</v>
      </c>
      <c r="C2690" s="45">
        <f t="shared" si="166"/>
        <v>0</v>
      </c>
      <c r="D2690" s="44">
        <f t="shared" si="167"/>
        <v>0</v>
      </c>
      <c r="E2690" s="217">
        <f t="shared" si="169"/>
        <v>0</v>
      </c>
      <c r="F2690" s="284"/>
      <c r="G2690" s="289"/>
      <c r="H2690" s="304"/>
      <c r="I2690" s="290"/>
      <c r="J2690" s="304"/>
      <c r="K2690" s="305"/>
      <c r="L2690" s="50"/>
      <c r="M2690" s="63"/>
    </row>
    <row r="2691" spans="1:13">
      <c r="A2691" s="44">
        <f t="shared" ca="1" si="168"/>
        <v>0</v>
      </c>
      <c r="B2691" s="44" t="b" cm="1">
        <f t="array" ref="B2691">AND(分科號=E2691,D2691&gt;=分起日,D2691&lt;=分訖日,IF(分專案="全部",TRUE,J2691=分專案))</f>
        <v>0</v>
      </c>
      <c r="C2691" s="45">
        <f t="shared" si="166"/>
        <v>0</v>
      </c>
      <c r="D2691" s="44">
        <f t="shared" si="167"/>
        <v>0</v>
      </c>
      <c r="E2691" s="217">
        <f t="shared" si="169"/>
        <v>0</v>
      </c>
      <c r="F2691" s="284"/>
      <c r="G2691" s="289"/>
      <c r="H2691" s="304"/>
      <c r="I2691" s="290"/>
      <c r="J2691" s="304"/>
      <c r="K2691" s="305"/>
      <c r="L2691" s="50"/>
      <c r="M2691" s="63"/>
    </row>
    <row r="2692" spans="1:13">
      <c r="A2692" s="44">
        <f t="shared" ca="1" si="168"/>
        <v>0</v>
      </c>
      <c r="B2692" s="44" t="b" cm="1">
        <f t="array" ref="B2692">AND(分科號=E2692,D2692&gt;=分起日,D2692&lt;=分訖日,IF(分專案="全部",TRUE,J2692=分專案))</f>
        <v>0</v>
      </c>
      <c r="C2692" s="45">
        <f t="shared" si="166"/>
        <v>0</v>
      </c>
      <c r="D2692" s="44">
        <f t="shared" si="167"/>
        <v>0</v>
      </c>
      <c r="E2692" s="217">
        <f t="shared" si="169"/>
        <v>0</v>
      </c>
      <c r="F2692" s="284"/>
      <c r="G2692" s="289"/>
      <c r="H2692" s="304"/>
      <c r="I2692" s="290"/>
      <c r="J2692" s="304"/>
      <c r="K2692" s="305"/>
      <c r="L2692" s="50"/>
      <c r="M2692" s="63"/>
    </row>
    <row r="2693" spans="1:13">
      <c r="A2693" s="44">
        <f t="shared" ca="1" si="168"/>
        <v>0</v>
      </c>
      <c r="B2693" s="44" t="b" cm="1">
        <f t="array" ref="B2693">AND(分科號=E2693,D2693&gt;=分起日,D2693&lt;=分訖日,IF(分專案="全部",TRUE,J2693=分專案))</f>
        <v>0</v>
      </c>
      <c r="C2693" s="45">
        <f t="shared" si="166"/>
        <v>0</v>
      </c>
      <c r="D2693" s="44">
        <f t="shared" si="167"/>
        <v>0</v>
      </c>
      <c r="E2693" s="217">
        <f t="shared" si="169"/>
        <v>0</v>
      </c>
      <c r="F2693" s="284"/>
      <c r="G2693" s="289"/>
      <c r="H2693" s="304"/>
      <c r="I2693" s="290"/>
      <c r="J2693" s="304"/>
      <c r="K2693" s="305"/>
      <c r="L2693" s="50"/>
      <c r="M2693" s="63"/>
    </row>
    <row r="2694" spans="1:13">
      <c r="A2694" s="44">
        <f t="shared" ca="1" si="168"/>
        <v>0</v>
      </c>
      <c r="B2694" s="44" t="b" cm="1">
        <f t="array" ref="B2694">AND(分科號=E2694,D2694&gt;=分起日,D2694&lt;=分訖日,IF(分專案="全部",TRUE,J2694=分專案))</f>
        <v>0</v>
      </c>
      <c r="C2694" s="45">
        <f t="shared" si="166"/>
        <v>0</v>
      </c>
      <c r="D2694" s="44">
        <f t="shared" si="167"/>
        <v>0</v>
      </c>
      <c r="E2694" s="217">
        <f t="shared" si="169"/>
        <v>0</v>
      </c>
      <c r="F2694" s="284"/>
      <c r="G2694" s="289"/>
      <c r="H2694" s="304"/>
      <c r="I2694" s="290"/>
      <c r="J2694" s="304"/>
      <c r="K2694" s="305"/>
      <c r="L2694" s="50"/>
      <c r="M2694" s="63"/>
    </row>
    <row r="2695" spans="1:13">
      <c r="A2695" s="44">
        <f t="shared" ca="1" si="168"/>
        <v>0</v>
      </c>
      <c r="B2695" s="44" t="b" cm="1">
        <f t="array" ref="B2695">AND(分科號=E2695,D2695&gt;=分起日,D2695&lt;=分訖日,IF(分專案="全部",TRUE,J2695=分專案))</f>
        <v>0</v>
      </c>
      <c r="C2695" s="45">
        <f t="shared" ref="C2695:C2758" si="170">IF(F2695&lt;&gt;"",F2695,IF(E2695&lt;&gt;0,INDEX(C:C,ROW()-1),0))</f>
        <v>0</v>
      </c>
      <c r="D2695" s="44">
        <f t="shared" ref="D2695:D2758" si="171">IF(G2695&lt;&gt;"",G2695,IF(E2695&lt;&gt;0,INDEX(D:D,ROW()-1),0))</f>
        <v>0</v>
      </c>
      <c r="E2695" s="217">
        <f t="shared" si="169"/>
        <v>0</v>
      </c>
      <c r="F2695" s="284"/>
      <c r="G2695" s="289"/>
      <c r="H2695" s="304"/>
      <c r="I2695" s="290"/>
      <c r="J2695" s="304"/>
      <c r="K2695" s="305"/>
      <c r="L2695" s="50"/>
      <c r="M2695" s="63"/>
    </row>
    <row r="2696" spans="1:13">
      <c r="A2696" s="44">
        <f t="shared" ca="1" si="168"/>
        <v>0</v>
      </c>
      <c r="B2696" s="44" t="b" cm="1">
        <f t="array" ref="B2696">AND(分科號=E2696,D2696&gt;=分起日,D2696&lt;=分訖日,IF(分專案="全部",TRUE,J2696=分專案))</f>
        <v>0</v>
      </c>
      <c r="C2696" s="45">
        <f t="shared" si="170"/>
        <v>0</v>
      </c>
      <c r="D2696" s="44">
        <f t="shared" si="171"/>
        <v>0</v>
      </c>
      <c r="E2696" s="217">
        <f t="shared" si="169"/>
        <v>0</v>
      </c>
      <c r="F2696" s="284"/>
      <c r="G2696" s="289"/>
      <c r="H2696" s="304"/>
      <c r="I2696" s="290"/>
      <c r="J2696" s="304"/>
      <c r="K2696" s="305"/>
      <c r="L2696" s="50"/>
      <c r="M2696" s="63"/>
    </row>
    <row r="2697" spans="1:13">
      <c r="A2697" s="44">
        <f t="shared" ref="A2697:A2760" ca="1" si="172">IF(B2697,COUNTIF(OFFSET(B2697,ROW()*-1+6,,ROW()-5),TRUE),0)</f>
        <v>0</v>
      </c>
      <c r="B2697" s="44" t="b" cm="1">
        <f t="array" ref="B2697">AND(分科號=E2697,D2697&gt;=分起日,D2697&lt;=分訖日,IF(分專案="全部",TRUE,J2697=分專案))</f>
        <v>0</v>
      </c>
      <c r="C2697" s="45">
        <f t="shared" si="170"/>
        <v>0</v>
      </c>
      <c r="D2697" s="44">
        <f t="shared" si="171"/>
        <v>0</v>
      </c>
      <c r="E2697" s="217">
        <f t="shared" si="169"/>
        <v>0</v>
      </c>
      <c r="F2697" s="284"/>
      <c r="G2697" s="289"/>
      <c r="H2697" s="304"/>
      <c r="I2697" s="290"/>
      <c r="J2697" s="304"/>
      <c r="K2697" s="305"/>
      <c r="L2697" s="50"/>
      <c r="M2697" s="63"/>
    </row>
    <row r="2698" spans="1:13">
      <c r="A2698" s="44">
        <f t="shared" ca="1" si="172"/>
        <v>0</v>
      </c>
      <c r="B2698" s="44" t="b" cm="1">
        <f t="array" ref="B2698">AND(分科號=E2698,D2698&gt;=分起日,D2698&lt;=分訖日,IF(分專案="全部",TRUE,J2698=分專案))</f>
        <v>0</v>
      </c>
      <c r="C2698" s="45">
        <f t="shared" si="170"/>
        <v>0</v>
      </c>
      <c r="D2698" s="44">
        <f t="shared" si="171"/>
        <v>0</v>
      </c>
      <c r="E2698" s="217">
        <f t="shared" ref="E2698:E2761" si="173">IF(I2698&lt;&gt;"",VALUE(TRIM(LEFT(I2698,6))),0)</f>
        <v>0</v>
      </c>
      <c r="F2698" s="284"/>
      <c r="G2698" s="289"/>
      <c r="H2698" s="304"/>
      <c r="I2698" s="290"/>
      <c r="J2698" s="304"/>
      <c r="K2698" s="305"/>
      <c r="L2698" s="50"/>
      <c r="M2698" s="63"/>
    </row>
    <row r="2699" spans="1:13">
      <c r="A2699" s="44">
        <f t="shared" ca="1" si="172"/>
        <v>0</v>
      </c>
      <c r="B2699" s="44" t="b" cm="1">
        <f t="array" ref="B2699">AND(分科號=E2699,D2699&gt;=分起日,D2699&lt;=分訖日,IF(分專案="全部",TRUE,J2699=分專案))</f>
        <v>0</v>
      </c>
      <c r="C2699" s="45">
        <f t="shared" si="170"/>
        <v>0</v>
      </c>
      <c r="D2699" s="44">
        <f t="shared" si="171"/>
        <v>0</v>
      </c>
      <c r="E2699" s="217">
        <f t="shared" si="173"/>
        <v>0</v>
      </c>
      <c r="F2699" s="284"/>
      <c r="G2699" s="289"/>
      <c r="H2699" s="304"/>
      <c r="I2699" s="290"/>
      <c r="J2699" s="304"/>
      <c r="K2699" s="305"/>
      <c r="L2699" s="50"/>
      <c r="M2699" s="63"/>
    </row>
    <row r="2700" spans="1:13">
      <c r="A2700" s="44">
        <f t="shared" ca="1" si="172"/>
        <v>0</v>
      </c>
      <c r="B2700" s="44" t="b" cm="1">
        <f t="array" ref="B2700">AND(分科號=E2700,D2700&gt;=分起日,D2700&lt;=分訖日,IF(分專案="全部",TRUE,J2700=分專案))</f>
        <v>0</v>
      </c>
      <c r="C2700" s="45">
        <f t="shared" si="170"/>
        <v>0</v>
      </c>
      <c r="D2700" s="44">
        <f t="shared" si="171"/>
        <v>0</v>
      </c>
      <c r="E2700" s="217">
        <f t="shared" si="173"/>
        <v>0</v>
      </c>
      <c r="F2700" s="284"/>
      <c r="G2700" s="289"/>
      <c r="H2700" s="304"/>
      <c r="I2700" s="290"/>
      <c r="J2700" s="304"/>
      <c r="K2700" s="305"/>
      <c r="L2700" s="50"/>
      <c r="M2700" s="63"/>
    </row>
    <row r="2701" spans="1:13">
      <c r="A2701" s="44">
        <f t="shared" ca="1" si="172"/>
        <v>0</v>
      </c>
      <c r="B2701" s="44" t="b" cm="1">
        <f t="array" ref="B2701">AND(分科號=E2701,D2701&gt;=分起日,D2701&lt;=分訖日,IF(分專案="全部",TRUE,J2701=分專案))</f>
        <v>0</v>
      </c>
      <c r="C2701" s="45">
        <f t="shared" si="170"/>
        <v>0</v>
      </c>
      <c r="D2701" s="44">
        <f t="shared" si="171"/>
        <v>0</v>
      </c>
      <c r="E2701" s="217">
        <f t="shared" si="173"/>
        <v>0</v>
      </c>
      <c r="F2701" s="284"/>
      <c r="G2701" s="289"/>
      <c r="H2701" s="304"/>
      <c r="I2701" s="290"/>
      <c r="J2701" s="304"/>
      <c r="K2701" s="305"/>
      <c r="L2701" s="50"/>
      <c r="M2701" s="63"/>
    </row>
    <row r="2702" spans="1:13">
      <c r="A2702" s="44">
        <f t="shared" ca="1" si="172"/>
        <v>0</v>
      </c>
      <c r="B2702" s="44" t="b" cm="1">
        <f t="array" ref="B2702">AND(分科號=E2702,D2702&gt;=分起日,D2702&lt;=分訖日,IF(分專案="全部",TRUE,J2702=分專案))</f>
        <v>0</v>
      </c>
      <c r="C2702" s="45">
        <f t="shared" si="170"/>
        <v>0</v>
      </c>
      <c r="D2702" s="44">
        <f t="shared" si="171"/>
        <v>0</v>
      </c>
      <c r="E2702" s="217">
        <f t="shared" si="173"/>
        <v>0</v>
      </c>
      <c r="F2702" s="284"/>
      <c r="G2702" s="289"/>
      <c r="H2702" s="304"/>
      <c r="I2702" s="290"/>
      <c r="J2702" s="304"/>
      <c r="K2702" s="305"/>
      <c r="L2702" s="50"/>
      <c r="M2702" s="63"/>
    </row>
    <row r="2703" spans="1:13">
      <c r="A2703" s="44">
        <f t="shared" ca="1" si="172"/>
        <v>0</v>
      </c>
      <c r="B2703" s="44" t="b" cm="1">
        <f t="array" ref="B2703">AND(分科號=E2703,D2703&gt;=分起日,D2703&lt;=分訖日,IF(分專案="全部",TRUE,J2703=分專案))</f>
        <v>0</v>
      </c>
      <c r="C2703" s="45">
        <f t="shared" si="170"/>
        <v>0</v>
      </c>
      <c r="D2703" s="44">
        <f t="shared" si="171"/>
        <v>0</v>
      </c>
      <c r="E2703" s="217">
        <f t="shared" si="173"/>
        <v>0</v>
      </c>
      <c r="F2703" s="284"/>
      <c r="G2703" s="289"/>
      <c r="H2703" s="304"/>
      <c r="I2703" s="290"/>
      <c r="J2703" s="304"/>
      <c r="K2703" s="305"/>
      <c r="L2703" s="50"/>
      <c r="M2703" s="63"/>
    </row>
    <row r="2704" spans="1:13">
      <c r="A2704" s="44">
        <f t="shared" ca="1" si="172"/>
        <v>0</v>
      </c>
      <c r="B2704" s="44" t="b" cm="1">
        <f t="array" ref="B2704">AND(分科號=E2704,D2704&gt;=分起日,D2704&lt;=分訖日,IF(分專案="全部",TRUE,J2704=分專案))</f>
        <v>0</v>
      </c>
      <c r="C2704" s="45">
        <f t="shared" si="170"/>
        <v>0</v>
      </c>
      <c r="D2704" s="44">
        <f t="shared" si="171"/>
        <v>0</v>
      </c>
      <c r="E2704" s="217">
        <f t="shared" si="173"/>
        <v>0</v>
      </c>
      <c r="F2704" s="284"/>
      <c r="G2704" s="289"/>
      <c r="H2704" s="304"/>
      <c r="I2704" s="290"/>
      <c r="J2704" s="304"/>
      <c r="K2704" s="305"/>
      <c r="L2704" s="50"/>
      <c r="M2704" s="63"/>
    </row>
    <row r="2705" spans="1:13">
      <c r="A2705" s="44">
        <f t="shared" ca="1" si="172"/>
        <v>0</v>
      </c>
      <c r="B2705" s="44" t="b" cm="1">
        <f t="array" ref="B2705">AND(分科號=E2705,D2705&gt;=分起日,D2705&lt;=分訖日,IF(分專案="全部",TRUE,J2705=分專案))</f>
        <v>0</v>
      </c>
      <c r="C2705" s="45">
        <f t="shared" si="170"/>
        <v>0</v>
      </c>
      <c r="D2705" s="44">
        <f t="shared" si="171"/>
        <v>0</v>
      </c>
      <c r="E2705" s="217">
        <f t="shared" si="173"/>
        <v>0</v>
      </c>
      <c r="F2705" s="284"/>
      <c r="G2705" s="289"/>
      <c r="H2705" s="304"/>
      <c r="I2705" s="290"/>
      <c r="J2705" s="304"/>
      <c r="K2705" s="305"/>
      <c r="L2705" s="50"/>
      <c r="M2705" s="63"/>
    </row>
    <row r="2706" spans="1:13">
      <c r="A2706" s="44">
        <f t="shared" ca="1" si="172"/>
        <v>0</v>
      </c>
      <c r="B2706" s="44" t="b" cm="1">
        <f t="array" ref="B2706">AND(分科號=E2706,D2706&gt;=分起日,D2706&lt;=分訖日,IF(分專案="全部",TRUE,J2706=分專案))</f>
        <v>0</v>
      </c>
      <c r="C2706" s="45">
        <f t="shared" si="170"/>
        <v>0</v>
      </c>
      <c r="D2706" s="44">
        <f t="shared" si="171"/>
        <v>0</v>
      </c>
      <c r="E2706" s="217">
        <f t="shared" si="173"/>
        <v>0</v>
      </c>
      <c r="F2706" s="284"/>
      <c r="G2706" s="289"/>
      <c r="H2706" s="304"/>
      <c r="I2706" s="290"/>
      <c r="J2706" s="304"/>
      <c r="K2706" s="305"/>
      <c r="L2706" s="50"/>
      <c r="M2706" s="63"/>
    </row>
    <row r="2707" spans="1:13">
      <c r="A2707" s="44">
        <f t="shared" ca="1" si="172"/>
        <v>0</v>
      </c>
      <c r="B2707" s="44" t="b" cm="1">
        <f t="array" ref="B2707">AND(分科號=E2707,D2707&gt;=分起日,D2707&lt;=分訖日,IF(分專案="全部",TRUE,J2707=分專案))</f>
        <v>0</v>
      </c>
      <c r="C2707" s="45">
        <f t="shared" si="170"/>
        <v>0</v>
      </c>
      <c r="D2707" s="44">
        <f t="shared" si="171"/>
        <v>0</v>
      </c>
      <c r="E2707" s="217">
        <f t="shared" si="173"/>
        <v>0</v>
      </c>
      <c r="F2707" s="284"/>
      <c r="G2707" s="289"/>
      <c r="H2707" s="304"/>
      <c r="I2707" s="290"/>
      <c r="J2707" s="304"/>
      <c r="K2707" s="305"/>
      <c r="L2707" s="50"/>
      <c r="M2707" s="63"/>
    </row>
    <row r="2708" spans="1:13">
      <c r="A2708" s="44">
        <f t="shared" ca="1" si="172"/>
        <v>0</v>
      </c>
      <c r="B2708" s="44" t="b" cm="1">
        <f t="array" ref="B2708">AND(分科號=E2708,D2708&gt;=分起日,D2708&lt;=分訖日,IF(分專案="全部",TRUE,J2708=分專案))</f>
        <v>0</v>
      </c>
      <c r="C2708" s="45">
        <f t="shared" si="170"/>
        <v>0</v>
      </c>
      <c r="D2708" s="44">
        <f t="shared" si="171"/>
        <v>0</v>
      </c>
      <c r="E2708" s="217">
        <f t="shared" si="173"/>
        <v>0</v>
      </c>
      <c r="F2708" s="284"/>
      <c r="G2708" s="289"/>
      <c r="H2708" s="304"/>
      <c r="I2708" s="290"/>
      <c r="J2708" s="304"/>
      <c r="K2708" s="305"/>
      <c r="L2708" s="50"/>
      <c r="M2708" s="63"/>
    </row>
    <row r="2709" spans="1:13">
      <c r="A2709" s="44">
        <f t="shared" ca="1" si="172"/>
        <v>0</v>
      </c>
      <c r="B2709" s="44" t="b" cm="1">
        <f t="array" ref="B2709">AND(分科號=E2709,D2709&gt;=分起日,D2709&lt;=分訖日,IF(分專案="全部",TRUE,J2709=分專案))</f>
        <v>0</v>
      </c>
      <c r="C2709" s="45">
        <f t="shared" si="170"/>
        <v>0</v>
      </c>
      <c r="D2709" s="44">
        <f t="shared" si="171"/>
        <v>0</v>
      </c>
      <c r="E2709" s="217">
        <f t="shared" si="173"/>
        <v>0</v>
      </c>
      <c r="F2709" s="284"/>
      <c r="G2709" s="289"/>
      <c r="H2709" s="304"/>
      <c r="I2709" s="290"/>
      <c r="J2709" s="304"/>
      <c r="K2709" s="305"/>
      <c r="L2709" s="50"/>
      <c r="M2709" s="63"/>
    </row>
    <row r="2710" spans="1:13">
      <c r="A2710" s="44">
        <f t="shared" ca="1" si="172"/>
        <v>0</v>
      </c>
      <c r="B2710" s="44" t="b" cm="1">
        <f t="array" ref="B2710">AND(分科號=E2710,D2710&gt;=分起日,D2710&lt;=分訖日,IF(分專案="全部",TRUE,J2710=分專案))</f>
        <v>0</v>
      </c>
      <c r="C2710" s="45">
        <f t="shared" si="170"/>
        <v>0</v>
      </c>
      <c r="D2710" s="44">
        <f t="shared" si="171"/>
        <v>0</v>
      </c>
      <c r="E2710" s="217">
        <f t="shared" si="173"/>
        <v>0</v>
      </c>
      <c r="F2710" s="284"/>
      <c r="G2710" s="289"/>
      <c r="H2710" s="304"/>
      <c r="I2710" s="290"/>
      <c r="J2710" s="304"/>
      <c r="K2710" s="305"/>
      <c r="L2710" s="50"/>
      <c r="M2710" s="63"/>
    </row>
    <row r="2711" spans="1:13">
      <c r="A2711" s="44">
        <f t="shared" ca="1" si="172"/>
        <v>0</v>
      </c>
      <c r="B2711" s="44" t="b" cm="1">
        <f t="array" ref="B2711">AND(分科號=E2711,D2711&gt;=分起日,D2711&lt;=分訖日,IF(分專案="全部",TRUE,J2711=分專案))</f>
        <v>0</v>
      </c>
      <c r="C2711" s="45">
        <f t="shared" si="170"/>
        <v>0</v>
      </c>
      <c r="D2711" s="44">
        <f t="shared" si="171"/>
        <v>0</v>
      </c>
      <c r="E2711" s="217">
        <f t="shared" si="173"/>
        <v>0</v>
      </c>
      <c r="F2711" s="284"/>
      <c r="G2711" s="289"/>
      <c r="H2711" s="304"/>
      <c r="I2711" s="290"/>
      <c r="J2711" s="304"/>
      <c r="K2711" s="305"/>
      <c r="L2711" s="50"/>
      <c r="M2711" s="63"/>
    </row>
    <row r="2712" spans="1:13">
      <c r="A2712" s="44">
        <f t="shared" ca="1" si="172"/>
        <v>0</v>
      </c>
      <c r="B2712" s="44" t="b" cm="1">
        <f t="array" ref="B2712">AND(分科號=E2712,D2712&gt;=分起日,D2712&lt;=分訖日,IF(分專案="全部",TRUE,J2712=分專案))</f>
        <v>0</v>
      </c>
      <c r="C2712" s="45">
        <f t="shared" si="170"/>
        <v>0</v>
      </c>
      <c r="D2712" s="44">
        <f t="shared" si="171"/>
        <v>0</v>
      </c>
      <c r="E2712" s="217">
        <f t="shared" si="173"/>
        <v>0</v>
      </c>
      <c r="F2712" s="284"/>
      <c r="G2712" s="289"/>
      <c r="H2712" s="304"/>
      <c r="I2712" s="290"/>
      <c r="J2712" s="304"/>
      <c r="K2712" s="305"/>
      <c r="L2712" s="50"/>
      <c r="M2712" s="63"/>
    </row>
    <row r="2713" spans="1:13">
      <c r="A2713" s="44">
        <f t="shared" ca="1" si="172"/>
        <v>0</v>
      </c>
      <c r="B2713" s="44" t="b" cm="1">
        <f t="array" ref="B2713">AND(分科號=E2713,D2713&gt;=分起日,D2713&lt;=分訖日,IF(分專案="全部",TRUE,J2713=分專案))</f>
        <v>0</v>
      </c>
      <c r="C2713" s="45">
        <f t="shared" si="170"/>
        <v>0</v>
      </c>
      <c r="D2713" s="44">
        <f t="shared" si="171"/>
        <v>0</v>
      </c>
      <c r="E2713" s="217">
        <f t="shared" si="173"/>
        <v>0</v>
      </c>
      <c r="F2713" s="284"/>
      <c r="G2713" s="289"/>
      <c r="H2713" s="304"/>
      <c r="I2713" s="290"/>
      <c r="J2713" s="304"/>
      <c r="K2713" s="305"/>
      <c r="L2713" s="50"/>
      <c r="M2713" s="63"/>
    </row>
    <row r="2714" spans="1:13">
      <c r="A2714" s="44">
        <f t="shared" ca="1" si="172"/>
        <v>0</v>
      </c>
      <c r="B2714" s="44" t="b" cm="1">
        <f t="array" ref="B2714">AND(分科號=E2714,D2714&gt;=分起日,D2714&lt;=分訖日,IF(分專案="全部",TRUE,J2714=分專案))</f>
        <v>0</v>
      </c>
      <c r="C2714" s="45">
        <f t="shared" si="170"/>
        <v>0</v>
      </c>
      <c r="D2714" s="44">
        <f t="shared" si="171"/>
        <v>0</v>
      </c>
      <c r="E2714" s="217">
        <f t="shared" si="173"/>
        <v>0</v>
      </c>
      <c r="F2714" s="284"/>
      <c r="G2714" s="289"/>
      <c r="H2714" s="304"/>
      <c r="I2714" s="290"/>
      <c r="J2714" s="304"/>
      <c r="K2714" s="305"/>
      <c r="L2714" s="50"/>
      <c r="M2714" s="63"/>
    </row>
    <row r="2715" spans="1:13">
      <c r="A2715" s="44">
        <f t="shared" ca="1" si="172"/>
        <v>0</v>
      </c>
      <c r="B2715" s="44" t="b" cm="1">
        <f t="array" ref="B2715">AND(分科號=E2715,D2715&gt;=分起日,D2715&lt;=分訖日,IF(分專案="全部",TRUE,J2715=分專案))</f>
        <v>0</v>
      </c>
      <c r="C2715" s="45">
        <f t="shared" si="170"/>
        <v>0</v>
      </c>
      <c r="D2715" s="44">
        <f t="shared" si="171"/>
        <v>0</v>
      </c>
      <c r="E2715" s="217">
        <f t="shared" si="173"/>
        <v>0</v>
      </c>
      <c r="F2715" s="284"/>
      <c r="G2715" s="289"/>
      <c r="H2715" s="304"/>
      <c r="I2715" s="290"/>
      <c r="J2715" s="304"/>
      <c r="K2715" s="305"/>
      <c r="L2715" s="50"/>
      <c r="M2715" s="63"/>
    </row>
    <row r="2716" spans="1:13">
      <c r="A2716" s="44">
        <f t="shared" ca="1" si="172"/>
        <v>0</v>
      </c>
      <c r="B2716" s="44" t="b" cm="1">
        <f t="array" ref="B2716">AND(分科號=E2716,D2716&gt;=分起日,D2716&lt;=分訖日,IF(分專案="全部",TRUE,J2716=分專案))</f>
        <v>0</v>
      </c>
      <c r="C2716" s="45">
        <f t="shared" si="170"/>
        <v>0</v>
      </c>
      <c r="D2716" s="44">
        <f t="shared" si="171"/>
        <v>0</v>
      </c>
      <c r="E2716" s="217">
        <f t="shared" si="173"/>
        <v>0</v>
      </c>
      <c r="F2716" s="284"/>
      <c r="G2716" s="289"/>
      <c r="H2716" s="304"/>
      <c r="I2716" s="290"/>
      <c r="J2716" s="304"/>
      <c r="K2716" s="305"/>
      <c r="L2716" s="50"/>
      <c r="M2716" s="63"/>
    </row>
    <row r="2717" spans="1:13">
      <c r="A2717" s="44">
        <f t="shared" ca="1" si="172"/>
        <v>0</v>
      </c>
      <c r="B2717" s="44" t="b" cm="1">
        <f t="array" ref="B2717">AND(分科號=E2717,D2717&gt;=分起日,D2717&lt;=分訖日,IF(分專案="全部",TRUE,J2717=分專案))</f>
        <v>0</v>
      </c>
      <c r="C2717" s="45">
        <f t="shared" si="170"/>
        <v>0</v>
      </c>
      <c r="D2717" s="44">
        <f t="shared" si="171"/>
        <v>0</v>
      </c>
      <c r="E2717" s="217">
        <f t="shared" si="173"/>
        <v>0</v>
      </c>
      <c r="F2717" s="284"/>
      <c r="G2717" s="289"/>
      <c r="H2717" s="304"/>
      <c r="I2717" s="290"/>
      <c r="J2717" s="304"/>
      <c r="K2717" s="305"/>
      <c r="L2717" s="50"/>
      <c r="M2717" s="63"/>
    </row>
    <row r="2718" spans="1:13">
      <c r="A2718" s="44">
        <f t="shared" ca="1" si="172"/>
        <v>0</v>
      </c>
      <c r="B2718" s="44" t="b" cm="1">
        <f t="array" ref="B2718">AND(分科號=E2718,D2718&gt;=分起日,D2718&lt;=分訖日,IF(分專案="全部",TRUE,J2718=分專案))</f>
        <v>0</v>
      </c>
      <c r="C2718" s="45">
        <f t="shared" si="170"/>
        <v>0</v>
      </c>
      <c r="D2718" s="44">
        <f t="shared" si="171"/>
        <v>0</v>
      </c>
      <c r="E2718" s="217">
        <f t="shared" si="173"/>
        <v>0</v>
      </c>
      <c r="F2718" s="284"/>
      <c r="G2718" s="289"/>
      <c r="H2718" s="304"/>
      <c r="I2718" s="290"/>
      <c r="J2718" s="304"/>
      <c r="K2718" s="305"/>
      <c r="L2718" s="50"/>
      <c r="M2718" s="63"/>
    </row>
    <row r="2719" spans="1:13">
      <c r="A2719" s="44">
        <f t="shared" ca="1" si="172"/>
        <v>0</v>
      </c>
      <c r="B2719" s="44" t="b" cm="1">
        <f t="array" ref="B2719">AND(分科號=E2719,D2719&gt;=分起日,D2719&lt;=分訖日,IF(分專案="全部",TRUE,J2719=分專案))</f>
        <v>0</v>
      </c>
      <c r="C2719" s="45">
        <f t="shared" si="170"/>
        <v>0</v>
      </c>
      <c r="D2719" s="44">
        <f t="shared" si="171"/>
        <v>0</v>
      </c>
      <c r="E2719" s="217">
        <f t="shared" si="173"/>
        <v>0</v>
      </c>
      <c r="F2719" s="284"/>
      <c r="G2719" s="289"/>
      <c r="H2719" s="304"/>
      <c r="I2719" s="290"/>
      <c r="J2719" s="304"/>
      <c r="K2719" s="305"/>
      <c r="L2719" s="50"/>
      <c r="M2719" s="63"/>
    </row>
    <row r="2720" spans="1:13">
      <c r="A2720" s="44">
        <f t="shared" ca="1" si="172"/>
        <v>0</v>
      </c>
      <c r="B2720" s="44" t="b" cm="1">
        <f t="array" ref="B2720">AND(分科號=E2720,D2720&gt;=分起日,D2720&lt;=分訖日,IF(分專案="全部",TRUE,J2720=分專案))</f>
        <v>0</v>
      </c>
      <c r="C2720" s="45">
        <f t="shared" si="170"/>
        <v>0</v>
      </c>
      <c r="D2720" s="44">
        <f t="shared" si="171"/>
        <v>0</v>
      </c>
      <c r="E2720" s="217">
        <f t="shared" si="173"/>
        <v>0</v>
      </c>
      <c r="F2720" s="284"/>
      <c r="G2720" s="289"/>
      <c r="H2720" s="304"/>
      <c r="I2720" s="290"/>
      <c r="J2720" s="304"/>
      <c r="K2720" s="305"/>
      <c r="L2720" s="50"/>
      <c r="M2720" s="63"/>
    </row>
    <row r="2721" spans="1:13">
      <c r="A2721" s="44">
        <f t="shared" ca="1" si="172"/>
        <v>0</v>
      </c>
      <c r="B2721" s="44" t="b" cm="1">
        <f t="array" ref="B2721">AND(分科號=E2721,D2721&gt;=分起日,D2721&lt;=分訖日,IF(分專案="全部",TRUE,J2721=分專案))</f>
        <v>0</v>
      </c>
      <c r="C2721" s="45">
        <f t="shared" si="170"/>
        <v>0</v>
      </c>
      <c r="D2721" s="44">
        <f t="shared" si="171"/>
        <v>0</v>
      </c>
      <c r="E2721" s="217">
        <f t="shared" si="173"/>
        <v>0</v>
      </c>
      <c r="F2721" s="284"/>
      <c r="G2721" s="289"/>
      <c r="H2721" s="304"/>
      <c r="I2721" s="290"/>
      <c r="J2721" s="304"/>
      <c r="K2721" s="305"/>
      <c r="L2721" s="50"/>
      <c r="M2721" s="63"/>
    </row>
    <row r="2722" spans="1:13">
      <c r="A2722" s="44">
        <f t="shared" ca="1" si="172"/>
        <v>0</v>
      </c>
      <c r="B2722" s="44" t="b" cm="1">
        <f t="array" ref="B2722">AND(分科號=E2722,D2722&gt;=分起日,D2722&lt;=分訖日,IF(分專案="全部",TRUE,J2722=分專案))</f>
        <v>0</v>
      </c>
      <c r="C2722" s="45">
        <f t="shared" si="170"/>
        <v>0</v>
      </c>
      <c r="D2722" s="44">
        <f t="shared" si="171"/>
        <v>0</v>
      </c>
      <c r="E2722" s="217">
        <f t="shared" si="173"/>
        <v>0</v>
      </c>
      <c r="F2722" s="284"/>
      <c r="G2722" s="289"/>
      <c r="H2722" s="304"/>
      <c r="I2722" s="290"/>
      <c r="J2722" s="304"/>
      <c r="K2722" s="305"/>
      <c r="L2722" s="50"/>
      <c r="M2722" s="63"/>
    </row>
    <row r="2723" spans="1:13">
      <c r="A2723" s="44">
        <f t="shared" ca="1" si="172"/>
        <v>0</v>
      </c>
      <c r="B2723" s="44" t="b" cm="1">
        <f t="array" ref="B2723">AND(分科號=E2723,D2723&gt;=分起日,D2723&lt;=分訖日,IF(分專案="全部",TRUE,J2723=分專案))</f>
        <v>0</v>
      </c>
      <c r="C2723" s="45">
        <f t="shared" si="170"/>
        <v>0</v>
      </c>
      <c r="D2723" s="44">
        <f t="shared" si="171"/>
        <v>0</v>
      </c>
      <c r="E2723" s="217">
        <f t="shared" si="173"/>
        <v>0</v>
      </c>
      <c r="F2723" s="284"/>
      <c r="G2723" s="289"/>
      <c r="H2723" s="304"/>
      <c r="I2723" s="290"/>
      <c r="J2723" s="304"/>
      <c r="K2723" s="305"/>
      <c r="L2723" s="50"/>
      <c r="M2723" s="63"/>
    </row>
    <row r="2724" spans="1:13">
      <c r="A2724" s="44">
        <f t="shared" ca="1" si="172"/>
        <v>0</v>
      </c>
      <c r="B2724" s="44" t="b" cm="1">
        <f t="array" ref="B2724">AND(分科號=E2724,D2724&gt;=分起日,D2724&lt;=分訖日,IF(分專案="全部",TRUE,J2724=分專案))</f>
        <v>0</v>
      </c>
      <c r="C2724" s="45">
        <f t="shared" si="170"/>
        <v>0</v>
      </c>
      <c r="D2724" s="44">
        <f t="shared" si="171"/>
        <v>0</v>
      </c>
      <c r="E2724" s="217">
        <f t="shared" si="173"/>
        <v>0</v>
      </c>
      <c r="F2724" s="284"/>
      <c r="G2724" s="289"/>
      <c r="H2724" s="304"/>
      <c r="I2724" s="290"/>
      <c r="J2724" s="304"/>
      <c r="K2724" s="305"/>
      <c r="L2724" s="50"/>
      <c r="M2724" s="63"/>
    </row>
    <row r="2725" spans="1:13">
      <c r="A2725" s="44">
        <f t="shared" ca="1" si="172"/>
        <v>0</v>
      </c>
      <c r="B2725" s="44" t="b" cm="1">
        <f t="array" ref="B2725">AND(分科號=E2725,D2725&gt;=分起日,D2725&lt;=分訖日,IF(分專案="全部",TRUE,J2725=分專案))</f>
        <v>0</v>
      </c>
      <c r="C2725" s="45">
        <f t="shared" si="170"/>
        <v>0</v>
      </c>
      <c r="D2725" s="44">
        <f t="shared" si="171"/>
        <v>0</v>
      </c>
      <c r="E2725" s="217">
        <f t="shared" si="173"/>
        <v>0</v>
      </c>
      <c r="F2725" s="284"/>
      <c r="G2725" s="289"/>
      <c r="H2725" s="304"/>
      <c r="I2725" s="290"/>
      <c r="J2725" s="304"/>
      <c r="K2725" s="305"/>
      <c r="L2725" s="50"/>
      <c r="M2725" s="63"/>
    </row>
    <row r="2726" spans="1:13">
      <c r="A2726" s="44">
        <f t="shared" ca="1" si="172"/>
        <v>0</v>
      </c>
      <c r="B2726" s="44" t="b" cm="1">
        <f t="array" ref="B2726">AND(分科號=E2726,D2726&gt;=分起日,D2726&lt;=分訖日,IF(分專案="全部",TRUE,J2726=分專案))</f>
        <v>0</v>
      </c>
      <c r="C2726" s="45">
        <f t="shared" si="170"/>
        <v>0</v>
      </c>
      <c r="D2726" s="44">
        <f t="shared" si="171"/>
        <v>0</v>
      </c>
      <c r="E2726" s="217">
        <f t="shared" si="173"/>
        <v>0</v>
      </c>
      <c r="F2726" s="284"/>
      <c r="G2726" s="289"/>
      <c r="H2726" s="304"/>
      <c r="I2726" s="290"/>
      <c r="J2726" s="304"/>
      <c r="K2726" s="305"/>
      <c r="L2726" s="50"/>
      <c r="M2726" s="63"/>
    </row>
    <row r="2727" spans="1:13">
      <c r="A2727" s="44">
        <f t="shared" ca="1" si="172"/>
        <v>0</v>
      </c>
      <c r="B2727" s="44" t="b" cm="1">
        <f t="array" ref="B2727">AND(分科號=E2727,D2727&gt;=分起日,D2727&lt;=分訖日,IF(分專案="全部",TRUE,J2727=分專案))</f>
        <v>0</v>
      </c>
      <c r="C2727" s="45">
        <f t="shared" si="170"/>
        <v>0</v>
      </c>
      <c r="D2727" s="44">
        <f t="shared" si="171"/>
        <v>0</v>
      </c>
      <c r="E2727" s="217">
        <f t="shared" si="173"/>
        <v>0</v>
      </c>
      <c r="F2727" s="284"/>
      <c r="G2727" s="289"/>
      <c r="H2727" s="304"/>
      <c r="I2727" s="290"/>
      <c r="J2727" s="304"/>
      <c r="K2727" s="305"/>
      <c r="L2727" s="50"/>
      <c r="M2727" s="63"/>
    </row>
    <row r="2728" spans="1:13">
      <c r="A2728" s="44">
        <f t="shared" ca="1" si="172"/>
        <v>0</v>
      </c>
      <c r="B2728" s="44" t="b" cm="1">
        <f t="array" ref="B2728">AND(分科號=E2728,D2728&gt;=分起日,D2728&lt;=分訖日,IF(分專案="全部",TRUE,J2728=分專案))</f>
        <v>0</v>
      </c>
      <c r="C2728" s="45">
        <f t="shared" si="170"/>
        <v>0</v>
      </c>
      <c r="D2728" s="44">
        <f t="shared" si="171"/>
        <v>0</v>
      </c>
      <c r="E2728" s="217">
        <f t="shared" si="173"/>
        <v>0</v>
      </c>
      <c r="F2728" s="284"/>
      <c r="G2728" s="289"/>
      <c r="H2728" s="304"/>
      <c r="I2728" s="290"/>
      <c r="J2728" s="304"/>
      <c r="K2728" s="305"/>
      <c r="L2728" s="50"/>
      <c r="M2728" s="63"/>
    </row>
    <row r="2729" spans="1:13">
      <c r="A2729" s="44">
        <f t="shared" ca="1" si="172"/>
        <v>0</v>
      </c>
      <c r="B2729" s="44" t="b" cm="1">
        <f t="array" ref="B2729">AND(分科號=E2729,D2729&gt;=分起日,D2729&lt;=分訖日,IF(分專案="全部",TRUE,J2729=分專案))</f>
        <v>0</v>
      </c>
      <c r="C2729" s="45">
        <f t="shared" si="170"/>
        <v>0</v>
      </c>
      <c r="D2729" s="44">
        <f t="shared" si="171"/>
        <v>0</v>
      </c>
      <c r="E2729" s="217">
        <f t="shared" si="173"/>
        <v>0</v>
      </c>
      <c r="F2729" s="284"/>
      <c r="G2729" s="289"/>
      <c r="H2729" s="304"/>
      <c r="I2729" s="290"/>
      <c r="J2729" s="304"/>
      <c r="K2729" s="305"/>
      <c r="L2729" s="50"/>
      <c r="M2729" s="63"/>
    </row>
    <row r="2730" spans="1:13">
      <c r="A2730" s="44">
        <f t="shared" ca="1" si="172"/>
        <v>0</v>
      </c>
      <c r="B2730" s="44" t="b" cm="1">
        <f t="array" ref="B2730">AND(分科號=E2730,D2730&gt;=分起日,D2730&lt;=分訖日,IF(分專案="全部",TRUE,J2730=分專案))</f>
        <v>0</v>
      </c>
      <c r="C2730" s="45">
        <f t="shared" si="170"/>
        <v>0</v>
      </c>
      <c r="D2730" s="44">
        <f t="shared" si="171"/>
        <v>0</v>
      </c>
      <c r="E2730" s="217">
        <f t="shared" si="173"/>
        <v>0</v>
      </c>
      <c r="F2730" s="284"/>
      <c r="G2730" s="289"/>
      <c r="H2730" s="304"/>
      <c r="I2730" s="290"/>
      <c r="J2730" s="304"/>
      <c r="K2730" s="305"/>
      <c r="L2730" s="50"/>
      <c r="M2730" s="63"/>
    </row>
    <row r="2731" spans="1:13">
      <c r="A2731" s="44">
        <f t="shared" ca="1" si="172"/>
        <v>0</v>
      </c>
      <c r="B2731" s="44" t="b" cm="1">
        <f t="array" ref="B2731">AND(分科號=E2731,D2731&gt;=分起日,D2731&lt;=分訖日,IF(分專案="全部",TRUE,J2731=分專案))</f>
        <v>0</v>
      </c>
      <c r="C2731" s="45">
        <f t="shared" si="170"/>
        <v>0</v>
      </c>
      <c r="D2731" s="44">
        <f t="shared" si="171"/>
        <v>0</v>
      </c>
      <c r="E2731" s="217">
        <f t="shared" si="173"/>
        <v>0</v>
      </c>
      <c r="F2731" s="284"/>
      <c r="G2731" s="289"/>
      <c r="H2731" s="304"/>
      <c r="I2731" s="290"/>
      <c r="J2731" s="304"/>
      <c r="K2731" s="305"/>
      <c r="L2731" s="50"/>
      <c r="M2731" s="63"/>
    </row>
    <row r="2732" spans="1:13">
      <c r="A2732" s="44">
        <f t="shared" ca="1" si="172"/>
        <v>0</v>
      </c>
      <c r="B2732" s="44" t="b" cm="1">
        <f t="array" ref="B2732">AND(分科號=E2732,D2732&gt;=分起日,D2732&lt;=分訖日,IF(分專案="全部",TRUE,J2732=分專案))</f>
        <v>0</v>
      </c>
      <c r="C2732" s="45">
        <f t="shared" si="170"/>
        <v>0</v>
      </c>
      <c r="D2732" s="44">
        <f t="shared" si="171"/>
        <v>0</v>
      </c>
      <c r="E2732" s="217">
        <f t="shared" si="173"/>
        <v>0</v>
      </c>
      <c r="F2732" s="284"/>
      <c r="G2732" s="289"/>
      <c r="H2732" s="304"/>
      <c r="I2732" s="290"/>
      <c r="J2732" s="304"/>
      <c r="K2732" s="305"/>
      <c r="L2732" s="50"/>
      <c r="M2732" s="63"/>
    </row>
    <row r="2733" spans="1:13">
      <c r="A2733" s="44">
        <f t="shared" ca="1" si="172"/>
        <v>0</v>
      </c>
      <c r="B2733" s="44" t="b" cm="1">
        <f t="array" ref="B2733">AND(分科號=E2733,D2733&gt;=分起日,D2733&lt;=分訖日,IF(分專案="全部",TRUE,J2733=分專案))</f>
        <v>0</v>
      </c>
      <c r="C2733" s="45">
        <f t="shared" si="170"/>
        <v>0</v>
      </c>
      <c r="D2733" s="44">
        <f t="shared" si="171"/>
        <v>0</v>
      </c>
      <c r="E2733" s="217">
        <f t="shared" si="173"/>
        <v>0</v>
      </c>
      <c r="F2733" s="284"/>
      <c r="G2733" s="289"/>
      <c r="H2733" s="304"/>
      <c r="I2733" s="290"/>
      <c r="J2733" s="304"/>
      <c r="K2733" s="305"/>
      <c r="L2733" s="50"/>
      <c r="M2733" s="63"/>
    </row>
    <row r="2734" spans="1:13">
      <c r="A2734" s="44">
        <f t="shared" ca="1" si="172"/>
        <v>0</v>
      </c>
      <c r="B2734" s="44" t="b" cm="1">
        <f t="array" ref="B2734">AND(分科號=E2734,D2734&gt;=分起日,D2734&lt;=分訖日,IF(分專案="全部",TRUE,J2734=分專案))</f>
        <v>0</v>
      </c>
      <c r="C2734" s="45">
        <f t="shared" si="170"/>
        <v>0</v>
      </c>
      <c r="D2734" s="44">
        <f t="shared" si="171"/>
        <v>0</v>
      </c>
      <c r="E2734" s="217">
        <f t="shared" si="173"/>
        <v>0</v>
      </c>
      <c r="F2734" s="284"/>
      <c r="G2734" s="289"/>
      <c r="H2734" s="304"/>
      <c r="I2734" s="290"/>
      <c r="J2734" s="304"/>
      <c r="K2734" s="305"/>
      <c r="L2734" s="50"/>
      <c r="M2734" s="63"/>
    </row>
    <row r="2735" spans="1:13">
      <c r="A2735" s="44">
        <f t="shared" ca="1" si="172"/>
        <v>0</v>
      </c>
      <c r="B2735" s="44" t="b" cm="1">
        <f t="array" ref="B2735">AND(分科號=E2735,D2735&gt;=分起日,D2735&lt;=分訖日,IF(分專案="全部",TRUE,J2735=分專案))</f>
        <v>0</v>
      </c>
      <c r="C2735" s="45">
        <f t="shared" si="170"/>
        <v>0</v>
      </c>
      <c r="D2735" s="44">
        <f t="shared" si="171"/>
        <v>0</v>
      </c>
      <c r="E2735" s="217">
        <f t="shared" si="173"/>
        <v>0</v>
      </c>
      <c r="F2735" s="284"/>
      <c r="G2735" s="289"/>
      <c r="H2735" s="304"/>
      <c r="I2735" s="290"/>
      <c r="J2735" s="304"/>
      <c r="K2735" s="305"/>
      <c r="L2735" s="50"/>
      <c r="M2735" s="63"/>
    </row>
    <row r="2736" spans="1:13">
      <c r="A2736" s="44">
        <f t="shared" ca="1" si="172"/>
        <v>0</v>
      </c>
      <c r="B2736" s="44" t="b" cm="1">
        <f t="array" ref="B2736">AND(分科號=E2736,D2736&gt;=分起日,D2736&lt;=分訖日,IF(分專案="全部",TRUE,J2736=分專案))</f>
        <v>0</v>
      </c>
      <c r="C2736" s="45">
        <f t="shared" si="170"/>
        <v>0</v>
      </c>
      <c r="D2736" s="44">
        <f t="shared" si="171"/>
        <v>0</v>
      </c>
      <c r="E2736" s="217">
        <f t="shared" si="173"/>
        <v>0</v>
      </c>
      <c r="F2736" s="284"/>
      <c r="G2736" s="289"/>
      <c r="H2736" s="304"/>
      <c r="I2736" s="290"/>
      <c r="J2736" s="304"/>
      <c r="K2736" s="305"/>
      <c r="L2736" s="50"/>
      <c r="M2736" s="63"/>
    </row>
    <row r="2737" spans="1:13">
      <c r="A2737" s="44">
        <f t="shared" ca="1" si="172"/>
        <v>0</v>
      </c>
      <c r="B2737" s="44" t="b" cm="1">
        <f t="array" ref="B2737">AND(分科號=E2737,D2737&gt;=分起日,D2737&lt;=分訖日,IF(分專案="全部",TRUE,J2737=分專案))</f>
        <v>0</v>
      </c>
      <c r="C2737" s="45">
        <f t="shared" si="170"/>
        <v>0</v>
      </c>
      <c r="D2737" s="44">
        <f t="shared" si="171"/>
        <v>0</v>
      </c>
      <c r="E2737" s="217">
        <f t="shared" si="173"/>
        <v>0</v>
      </c>
      <c r="F2737" s="284"/>
      <c r="G2737" s="289"/>
      <c r="H2737" s="304"/>
      <c r="I2737" s="290"/>
      <c r="J2737" s="304"/>
      <c r="K2737" s="305"/>
      <c r="L2737" s="50"/>
      <c r="M2737" s="63"/>
    </row>
    <row r="2738" spans="1:13">
      <c r="A2738" s="44">
        <f t="shared" ca="1" si="172"/>
        <v>0</v>
      </c>
      <c r="B2738" s="44" t="b" cm="1">
        <f t="array" ref="B2738">AND(分科號=E2738,D2738&gt;=分起日,D2738&lt;=分訖日,IF(分專案="全部",TRUE,J2738=分專案))</f>
        <v>0</v>
      </c>
      <c r="C2738" s="45">
        <f t="shared" si="170"/>
        <v>0</v>
      </c>
      <c r="D2738" s="44">
        <f t="shared" si="171"/>
        <v>0</v>
      </c>
      <c r="E2738" s="217">
        <f t="shared" si="173"/>
        <v>0</v>
      </c>
      <c r="F2738" s="284"/>
      <c r="G2738" s="289"/>
      <c r="H2738" s="304"/>
      <c r="I2738" s="290"/>
      <c r="J2738" s="304"/>
      <c r="K2738" s="305"/>
      <c r="L2738" s="50"/>
      <c r="M2738" s="63"/>
    </row>
    <row r="2739" spans="1:13">
      <c r="A2739" s="44">
        <f t="shared" ca="1" si="172"/>
        <v>0</v>
      </c>
      <c r="B2739" s="44" t="b" cm="1">
        <f t="array" ref="B2739">AND(分科號=E2739,D2739&gt;=分起日,D2739&lt;=分訖日,IF(分專案="全部",TRUE,J2739=分專案))</f>
        <v>0</v>
      </c>
      <c r="C2739" s="45">
        <f t="shared" si="170"/>
        <v>0</v>
      </c>
      <c r="D2739" s="44">
        <f t="shared" si="171"/>
        <v>0</v>
      </c>
      <c r="E2739" s="217">
        <f t="shared" si="173"/>
        <v>0</v>
      </c>
      <c r="F2739" s="284"/>
      <c r="G2739" s="289"/>
      <c r="H2739" s="304"/>
      <c r="I2739" s="290"/>
      <c r="J2739" s="304"/>
      <c r="K2739" s="305"/>
      <c r="L2739" s="50"/>
      <c r="M2739" s="63"/>
    </row>
    <row r="2740" spans="1:13">
      <c r="A2740" s="44">
        <f t="shared" ca="1" si="172"/>
        <v>0</v>
      </c>
      <c r="B2740" s="44" t="b" cm="1">
        <f t="array" ref="B2740">AND(分科號=E2740,D2740&gt;=分起日,D2740&lt;=分訖日,IF(分專案="全部",TRUE,J2740=分專案))</f>
        <v>0</v>
      </c>
      <c r="C2740" s="45">
        <f t="shared" si="170"/>
        <v>0</v>
      </c>
      <c r="D2740" s="44">
        <f t="shared" si="171"/>
        <v>0</v>
      </c>
      <c r="E2740" s="217">
        <f t="shared" si="173"/>
        <v>0</v>
      </c>
      <c r="F2740" s="284"/>
      <c r="G2740" s="289"/>
      <c r="H2740" s="304"/>
      <c r="I2740" s="290"/>
      <c r="J2740" s="304"/>
      <c r="K2740" s="305"/>
      <c r="L2740" s="50"/>
      <c r="M2740" s="63"/>
    </row>
    <row r="2741" spans="1:13">
      <c r="A2741" s="44">
        <f t="shared" ca="1" si="172"/>
        <v>0</v>
      </c>
      <c r="B2741" s="44" t="b" cm="1">
        <f t="array" ref="B2741">AND(分科號=E2741,D2741&gt;=分起日,D2741&lt;=分訖日,IF(分專案="全部",TRUE,J2741=分專案))</f>
        <v>0</v>
      </c>
      <c r="C2741" s="45">
        <f t="shared" si="170"/>
        <v>0</v>
      </c>
      <c r="D2741" s="44">
        <f t="shared" si="171"/>
        <v>0</v>
      </c>
      <c r="E2741" s="217">
        <f t="shared" si="173"/>
        <v>0</v>
      </c>
      <c r="F2741" s="284"/>
      <c r="G2741" s="289"/>
      <c r="H2741" s="304"/>
      <c r="I2741" s="290"/>
      <c r="J2741" s="304"/>
      <c r="K2741" s="305"/>
      <c r="L2741" s="50"/>
      <c r="M2741" s="63"/>
    </row>
    <row r="2742" spans="1:13">
      <c r="A2742" s="44">
        <f t="shared" ca="1" si="172"/>
        <v>0</v>
      </c>
      <c r="B2742" s="44" t="b" cm="1">
        <f t="array" ref="B2742">AND(分科號=E2742,D2742&gt;=分起日,D2742&lt;=分訖日,IF(分專案="全部",TRUE,J2742=分專案))</f>
        <v>0</v>
      </c>
      <c r="C2742" s="45">
        <f t="shared" si="170"/>
        <v>0</v>
      </c>
      <c r="D2742" s="44">
        <f t="shared" si="171"/>
        <v>0</v>
      </c>
      <c r="E2742" s="217">
        <f t="shared" si="173"/>
        <v>0</v>
      </c>
      <c r="F2742" s="284"/>
      <c r="G2742" s="289"/>
      <c r="H2742" s="304"/>
      <c r="I2742" s="290"/>
      <c r="J2742" s="304"/>
      <c r="K2742" s="305"/>
      <c r="L2742" s="50"/>
      <c r="M2742" s="63"/>
    </row>
    <row r="2743" spans="1:13">
      <c r="A2743" s="44">
        <f t="shared" ca="1" si="172"/>
        <v>0</v>
      </c>
      <c r="B2743" s="44" t="b" cm="1">
        <f t="array" ref="B2743">AND(分科號=E2743,D2743&gt;=分起日,D2743&lt;=分訖日,IF(分專案="全部",TRUE,J2743=分專案))</f>
        <v>0</v>
      </c>
      <c r="C2743" s="45">
        <f t="shared" si="170"/>
        <v>0</v>
      </c>
      <c r="D2743" s="44">
        <f t="shared" si="171"/>
        <v>0</v>
      </c>
      <c r="E2743" s="217">
        <f t="shared" si="173"/>
        <v>0</v>
      </c>
      <c r="F2743" s="284"/>
      <c r="G2743" s="289"/>
      <c r="H2743" s="304"/>
      <c r="I2743" s="290"/>
      <c r="J2743" s="304"/>
      <c r="K2743" s="305"/>
      <c r="L2743" s="50"/>
      <c r="M2743" s="63"/>
    </row>
    <row r="2744" spans="1:13">
      <c r="A2744" s="44">
        <f t="shared" ca="1" si="172"/>
        <v>0</v>
      </c>
      <c r="B2744" s="44" t="b" cm="1">
        <f t="array" ref="B2744">AND(分科號=E2744,D2744&gt;=分起日,D2744&lt;=分訖日,IF(分專案="全部",TRUE,J2744=分專案))</f>
        <v>0</v>
      </c>
      <c r="C2744" s="45">
        <f t="shared" si="170"/>
        <v>0</v>
      </c>
      <c r="D2744" s="44">
        <f t="shared" si="171"/>
        <v>0</v>
      </c>
      <c r="E2744" s="217">
        <f t="shared" si="173"/>
        <v>0</v>
      </c>
      <c r="F2744" s="284"/>
      <c r="G2744" s="289"/>
      <c r="H2744" s="304"/>
      <c r="I2744" s="290"/>
      <c r="J2744" s="304"/>
      <c r="K2744" s="305"/>
      <c r="L2744" s="50"/>
      <c r="M2744" s="63"/>
    </row>
    <row r="2745" spans="1:13">
      <c r="A2745" s="44">
        <f t="shared" ca="1" si="172"/>
        <v>0</v>
      </c>
      <c r="B2745" s="44" t="b" cm="1">
        <f t="array" ref="B2745">AND(分科號=E2745,D2745&gt;=分起日,D2745&lt;=分訖日,IF(分專案="全部",TRUE,J2745=分專案))</f>
        <v>0</v>
      </c>
      <c r="C2745" s="45">
        <f t="shared" si="170"/>
        <v>0</v>
      </c>
      <c r="D2745" s="44">
        <f t="shared" si="171"/>
        <v>0</v>
      </c>
      <c r="E2745" s="217">
        <f t="shared" si="173"/>
        <v>0</v>
      </c>
      <c r="F2745" s="284"/>
      <c r="G2745" s="289"/>
      <c r="H2745" s="304"/>
      <c r="I2745" s="290"/>
      <c r="J2745" s="304"/>
      <c r="K2745" s="305"/>
      <c r="L2745" s="50"/>
      <c r="M2745" s="63"/>
    </row>
    <row r="2746" spans="1:13">
      <c r="A2746" s="44">
        <f t="shared" ca="1" si="172"/>
        <v>0</v>
      </c>
      <c r="B2746" s="44" t="b" cm="1">
        <f t="array" ref="B2746">AND(分科號=E2746,D2746&gt;=分起日,D2746&lt;=分訖日,IF(分專案="全部",TRUE,J2746=分專案))</f>
        <v>0</v>
      </c>
      <c r="C2746" s="45">
        <f t="shared" si="170"/>
        <v>0</v>
      </c>
      <c r="D2746" s="44">
        <f t="shared" si="171"/>
        <v>0</v>
      </c>
      <c r="E2746" s="217">
        <f t="shared" si="173"/>
        <v>0</v>
      </c>
      <c r="F2746" s="284"/>
      <c r="G2746" s="289"/>
      <c r="H2746" s="304"/>
      <c r="I2746" s="290"/>
      <c r="J2746" s="304"/>
      <c r="K2746" s="305"/>
      <c r="L2746" s="50"/>
      <c r="M2746" s="63"/>
    </row>
    <row r="2747" spans="1:13">
      <c r="A2747" s="44">
        <f t="shared" ca="1" si="172"/>
        <v>0</v>
      </c>
      <c r="B2747" s="44" t="b" cm="1">
        <f t="array" ref="B2747">AND(分科號=E2747,D2747&gt;=分起日,D2747&lt;=分訖日,IF(分專案="全部",TRUE,J2747=分專案))</f>
        <v>0</v>
      </c>
      <c r="C2747" s="45">
        <f t="shared" si="170"/>
        <v>0</v>
      </c>
      <c r="D2747" s="44">
        <f t="shared" si="171"/>
        <v>0</v>
      </c>
      <c r="E2747" s="217">
        <f t="shared" si="173"/>
        <v>0</v>
      </c>
      <c r="F2747" s="284"/>
      <c r="G2747" s="289"/>
      <c r="H2747" s="304"/>
      <c r="I2747" s="290"/>
      <c r="J2747" s="304"/>
      <c r="K2747" s="305"/>
      <c r="L2747" s="50"/>
      <c r="M2747" s="63"/>
    </row>
    <row r="2748" spans="1:13">
      <c r="A2748" s="44">
        <f t="shared" ca="1" si="172"/>
        <v>0</v>
      </c>
      <c r="B2748" s="44" t="b" cm="1">
        <f t="array" ref="B2748">AND(分科號=E2748,D2748&gt;=分起日,D2748&lt;=分訖日,IF(分專案="全部",TRUE,J2748=分專案))</f>
        <v>0</v>
      </c>
      <c r="C2748" s="45">
        <f t="shared" si="170"/>
        <v>0</v>
      </c>
      <c r="D2748" s="44">
        <f t="shared" si="171"/>
        <v>0</v>
      </c>
      <c r="E2748" s="217">
        <f t="shared" si="173"/>
        <v>0</v>
      </c>
      <c r="F2748" s="284"/>
      <c r="G2748" s="289"/>
      <c r="H2748" s="304"/>
      <c r="I2748" s="290"/>
      <c r="J2748" s="304"/>
      <c r="K2748" s="305"/>
      <c r="L2748" s="50"/>
      <c r="M2748" s="63"/>
    </row>
    <row r="2749" spans="1:13">
      <c r="A2749" s="44">
        <f t="shared" ca="1" si="172"/>
        <v>0</v>
      </c>
      <c r="B2749" s="44" t="b" cm="1">
        <f t="array" ref="B2749">AND(分科號=E2749,D2749&gt;=分起日,D2749&lt;=分訖日,IF(分專案="全部",TRUE,J2749=分專案))</f>
        <v>0</v>
      </c>
      <c r="C2749" s="45">
        <f t="shared" si="170"/>
        <v>0</v>
      </c>
      <c r="D2749" s="44">
        <f t="shared" si="171"/>
        <v>0</v>
      </c>
      <c r="E2749" s="217">
        <f t="shared" si="173"/>
        <v>0</v>
      </c>
      <c r="F2749" s="284"/>
      <c r="G2749" s="289"/>
      <c r="H2749" s="304"/>
      <c r="I2749" s="290"/>
      <c r="J2749" s="304"/>
      <c r="K2749" s="305"/>
      <c r="L2749" s="50"/>
      <c r="M2749" s="63"/>
    </row>
    <row r="2750" spans="1:13">
      <c r="A2750" s="44">
        <f t="shared" ca="1" si="172"/>
        <v>0</v>
      </c>
      <c r="B2750" s="44" t="b" cm="1">
        <f t="array" ref="B2750">AND(分科號=E2750,D2750&gt;=分起日,D2750&lt;=分訖日,IF(分專案="全部",TRUE,J2750=分專案))</f>
        <v>0</v>
      </c>
      <c r="C2750" s="45">
        <f t="shared" si="170"/>
        <v>0</v>
      </c>
      <c r="D2750" s="44">
        <f t="shared" si="171"/>
        <v>0</v>
      </c>
      <c r="E2750" s="217">
        <f t="shared" si="173"/>
        <v>0</v>
      </c>
      <c r="F2750" s="284"/>
      <c r="G2750" s="289"/>
      <c r="H2750" s="304"/>
      <c r="I2750" s="290"/>
      <c r="J2750" s="304"/>
      <c r="K2750" s="305"/>
      <c r="L2750" s="50"/>
      <c r="M2750" s="63"/>
    </row>
    <row r="2751" spans="1:13">
      <c r="A2751" s="44">
        <f t="shared" ca="1" si="172"/>
        <v>0</v>
      </c>
      <c r="B2751" s="44" t="b" cm="1">
        <f t="array" ref="B2751">AND(分科號=E2751,D2751&gt;=分起日,D2751&lt;=分訖日,IF(分專案="全部",TRUE,J2751=分專案))</f>
        <v>0</v>
      </c>
      <c r="C2751" s="45">
        <f t="shared" si="170"/>
        <v>0</v>
      </c>
      <c r="D2751" s="44">
        <f t="shared" si="171"/>
        <v>0</v>
      </c>
      <c r="E2751" s="217">
        <f t="shared" si="173"/>
        <v>0</v>
      </c>
      <c r="F2751" s="284"/>
      <c r="G2751" s="289"/>
      <c r="H2751" s="304"/>
      <c r="I2751" s="290"/>
      <c r="J2751" s="304"/>
      <c r="K2751" s="305"/>
      <c r="L2751" s="50"/>
      <c r="M2751" s="63"/>
    </row>
    <row r="2752" spans="1:13">
      <c r="A2752" s="44">
        <f t="shared" ca="1" si="172"/>
        <v>0</v>
      </c>
      <c r="B2752" s="44" t="b" cm="1">
        <f t="array" ref="B2752">AND(分科號=E2752,D2752&gt;=分起日,D2752&lt;=分訖日,IF(分專案="全部",TRUE,J2752=分專案))</f>
        <v>0</v>
      </c>
      <c r="C2752" s="45">
        <f t="shared" si="170"/>
        <v>0</v>
      </c>
      <c r="D2752" s="44">
        <f t="shared" si="171"/>
        <v>0</v>
      </c>
      <c r="E2752" s="217">
        <f t="shared" si="173"/>
        <v>0</v>
      </c>
      <c r="F2752" s="284"/>
      <c r="G2752" s="289"/>
      <c r="H2752" s="304"/>
      <c r="I2752" s="290"/>
      <c r="J2752" s="304"/>
      <c r="K2752" s="305"/>
      <c r="L2752" s="50"/>
      <c r="M2752" s="63"/>
    </row>
    <row r="2753" spans="1:13">
      <c r="A2753" s="44">
        <f t="shared" ca="1" si="172"/>
        <v>0</v>
      </c>
      <c r="B2753" s="44" t="b" cm="1">
        <f t="array" ref="B2753">AND(分科號=E2753,D2753&gt;=分起日,D2753&lt;=分訖日,IF(分專案="全部",TRUE,J2753=分專案))</f>
        <v>0</v>
      </c>
      <c r="C2753" s="45">
        <f t="shared" si="170"/>
        <v>0</v>
      </c>
      <c r="D2753" s="44">
        <f t="shared" si="171"/>
        <v>0</v>
      </c>
      <c r="E2753" s="217">
        <f t="shared" si="173"/>
        <v>0</v>
      </c>
      <c r="F2753" s="284"/>
      <c r="G2753" s="289"/>
      <c r="H2753" s="304"/>
      <c r="I2753" s="290"/>
      <c r="J2753" s="304"/>
      <c r="K2753" s="305"/>
      <c r="L2753" s="50"/>
      <c r="M2753" s="63"/>
    </row>
    <row r="2754" spans="1:13">
      <c r="A2754" s="44">
        <f t="shared" ca="1" si="172"/>
        <v>0</v>
      </c>
      <c r="B2754" s="44" t="b" cm="1">
        <f t="array" ref="B2754">AND(分科號=E2754,D2754&gt;=分起日,D2754&lt;=分訖日,IF(分專案="全部",TRUE,J2754=分專案))</f>
        <v>0</v>
      </c>
      <c r="C2754" s="45">
        <f t="shared" si="170"/>
        <v>0</v>
      </c>
      <c r="D2754" s="44">
        <f t="shared" si="171"/>
        <v>0</v>
      </c>
      <c r="E2754" s="217">
        <f t="shared" si="173"/>
        <v>0</v>
      </c>
      <c r="F2754" s="284"/>
      <c r="G2754" s="289"/>
      <c r="H2754" s="304"/>
      <c r="I2754" s="290"/>
      <c r="J2754" s="304"/>
      <c r="K2754" s="305"/>
      <c r="L2754" s="50"/>
      <c r="M2754" s="63"/>
    </row>
    <row r="2755" spans="1:13">
      <c r="A2755" s="44">
        <f t="shared" ca="1" si="172"/>
        <v>0</v>
      </c>
      <c r="B2755" s="44" t="b" cm="1">
        <f t="array" ref="B2755">AND(分科號=E2755,D2755&gt;=分起日,D2755&lt;=分訖日,IF(分專案="全部",TRUE,J2755=分專案))</f>
        <v>0</v>
      </c>
      <c r="C2755" s="45">
        <f t="shared" si="170"/>
        <v>0</v>
      </c>
      <c r="D2755" s="44">
        <f t="shared" si="171"/>
        <v>0</v>
      </c>
      <c r="E2755" s="217">
        <f t="shared" si="173"/>
        <v>0</v>
      </c>
      <c r="F2755" s="284"/>
      <c r="G2755" s="289"/>
      <c r="H2755" s="304"/>
      <c r="I2755" s="290"/>
      <c r="J2755" s="304"/>
      <c r="K2755" s="305"/>
      <c r="L2755" s="50"/>
      <c r="M2755" s="63"/>
    </row>
    <row r="2756" spans="1:13">
      <c r="A2756" s="44">
        <f t="shared" ca="1" si="172"/>
        <v>0</v>
      </c>
      <c r="B2756" s="44" t="b" cm="1">
        <f t="array" ref="B2756">AND(分科號=E2756,D2756&gt;=分起日,D2756&lt;=分訖日,IF(分專案="全部",TRUE,J2756=分專案))</f>
        <v>0</v>
      </c>
      <c r="C2756" s="45">
        <f t="shared" si="170"/>
        <v>0</v>
      </c>
      <c r="D2756" s="44">
        <f t="shared" si="171"/>
        <v>0</v>
      </c>
      <c r="E2756" s="217">
        <f t="shared" si="173"/>
        <v>0</v>
      </c>
      <c r="F2756" s="284"/>
      <c r="G2756" s="289"/>
      <c r="H2756" s="304"/>
      <c r="I2756" s="290"/>
      <c r="J2756" s="304"/>
      <c r="K2756" s="305"/>
      <c r="L2756" s="50"/>
      <c r="M2756" s="63"/>
    </row>
    <row r="2757" spans="1:13">
      <c r="A2757" s="44">
        <f t="shared" ca="1" si="172"/>
        <v>0</v>
      </c>
      <c r="B2757" s="44" t="b" cm="1">
        <f t="array" ref="B2757">AND(分科號=E2757,D2757&gt;=分起日,D2757&lt;=分訖日,IF(分專案="全部",TRUE,J2757=分專案))</f>
        <v>0</v>
      </c>
      <c r="C2757" s="45">
        <f t="shared" si="170"/>
        <v>0</v>
      </c>
      <c r="D2757" s="44">
        <f t="shared" si="171"/>
        <v>0</v>
      </c>
      <c r="E2757" s="217">
        <f t="shared" si="173"/>
        <v>0</v>
      </c>
      <c r="F2757" s="284"/>
      <c r="G2757" s="289"/>
      <c r="H2757" s="304"/>
      <c r="I2757" s="290"/>
      <c r="J2757" s="304"/>
      <c r="K2757" s="305"/>
      <c r="L2757" s="50"/>
      <c r="M2757" s="63"/>
    </row>
    <row r="2758" spans="1:13">
      <c r="A2758" s="44">
        <f t="shared" ca="1" si="172"/>
        <v>0</v>
      </c>
      <c r="B2758" s="44" t="b" cm="1">
        <f t="array" ref="B2758">AND(分科號=E2758,D2758&gt;=分起日,D2758&lt;=分訖日,IF(分專案="全部",TRUE,J2758=分專案))</f>
        <v>0</v>
      </c>
      <c r="C2758" s="45">
        <f t="shared" si="170"/>
        <v>0</v>
      </c>
      <c r="D2758" s="44">
        <f t="shared" si="171"/>
        <v>0</v>
      </c>
      <c r="E2758" s="217">
        <f t="shared" si="173"/>
        <v>0</v>
      </c>
      <c r="F2758" s="284"/>
      <c r="G2758" s="289"/>
      <c r="H2758" s="304"/>
      <c r="I2758" s="290"/>
      <c r="J2758" s="304"/>
      <c r="K2758" s="305"/>
      <c r="L2758" s="50"/>
      <c r="M2758" s="63"/>
    </row>
    <row r="2759" spans="1:13">
      <c r="A2759" s="44">
        <f t="shared" ca="1" si="172"/>
        <v>0</v>
      </c>
      <c r="B2759" s="44" t="b" cm="1">
        <f t="array" ref="B2759">AND(分科號=E2759,D2759&gt;=分起日,D2759&lt;=分訖日,IF(分專案="全部",TRUE,J2759=分專案))</f>
        <v>0</v>
      </c>
      <c r="C2759" s="45">
        <f t="shared" ref="C2759:C2822" si="174">IF(F2759&lt;&gt;"",F2759,IF(E2759&lt;&gt;0,INDEX(C:C,ROW()-1),0))</f>
        <v>0</v>
      </c>
      <c r="D2759" s="44">
        <f t="shared" ref="D2759:D2822" si="175">IF(G2759&lt;&gt;"",G2759,IF(E2759&lt;&gt;0,INDEX(D:D,ROW()-1),0))</f>
        <v>0</v>
      </c>
      <c r="E2759" s="217">
        <f t="shared" si="173"/>
        <v>0</v>
      </c>
      <c r="F2759" s="284"/>
      <c r="G2759" s="289"/>
      <c r="H2759" s="304"/>
      <c r="I2759" s="290"/>
      <c r="J2759" s="304"/>
      <c r="K2759" s="305"/>
      <c r="L2759" s="50"/>
      <c r="M2759" s="63"/>
    </row>
    <row r="2760" spans="1:13">
      <c r="A2760" s="44">
        <f t="shared" ca="1" si="172"/>
        <v>0</v>
      </c>
      <c r="B2760" s="44" t="b" cm="1">
        <f t="array" ref="B2760">AND(分科號=E2760,D2760&gt;=分起日,D2760&lt;=分訖日,IF(分專案="全部",TRUE,J2760=分專案))</f>
        <v>0</v>
      </c>
      <c r="C2760" s="45">
        <f t="shared" si="174"/>
        <v>0</v>
      </c>
      <c r="D2760" s="44">
        <f t="shared" si="175"/>
        <v>0</v>
      </c>
      <c r="E2760" s="217">
        <f t="shared" si="173"/>
        <v>0</v>
      </c>
      <c r="F2760" s="284"/>
      <c r="G2760" s="289"/>
      <c r="H2760" s="304"/>
      <c r="I2760" s="290"/>
      <c r="J2760" s="304"/>
      <c r="K2760" s="305"/>
      <c r="L2760" s="50"/>
      <c r="M2760" s="63"/>
    </row>
    <row r="2761" spans="1:13">
      <c r="A2761" s="44">
        <f t="shared" ref="A2761:A2824" ca="1" si="176">IF(B2761,COUNTIF(OFFSET(B2761,ROW()*-1+6,,ROW()-5),TRUE),0)</f>
        <v>0</v>
      </c>
      <c r="B2761" s="44" t="b" cm="1">
        <f t="array" ref="B2761">AND(分科號=E2761,D2761&gt;=分起日,D2761&lt;=分訖日,IF(分專案="全部",TRUE,J2761=分專案))</f>
        <v>0</v>
      </c>
      <c r="C2761" s="45">
        <f t="shared" si="174"/>
        <v>0</v>
      </c>
      <c r="D2761" s="44">
        <f t="shared" si="175"/>
        <v>0</v>
      </c>
      <c r="E2761" s="217">
        <f t="shared" si="173"/>
        <v>0</v>
      </c>
      <c r="F2761" s="284"/>
      <c r="G2761" s="289"/>
      <c r="H2761" s="304"/>
      <c r="I2761" s="290"/>
      <c r="J2761" s="304"/>
      <c r="K2761" s="305"/>
      <c r="L2761" s="50"/>
      <c r="M2761" s="63"/>
    </row>
    <row r="2762" spans="1:13">
      <c r="A2762" s="44">
        <f t="shared" ca="1" si="176"/>
        <v>0</v>
      </c>
      <c r="B2762" s="44" t="b" cm="1">
        <f t="array" ref="B2762">AND(分科號=E2762,D2762&gt;=分起日,D2762&lt;=分訖日,IF(分專案="全部",TRUE,J2762=分專案))</f>
        <v>0</v>
      </c>
      <c r="C2762" s="45">
        <f t="shared" si="174"/>
        <v>0</v>
      </c>
      <c r="D2762" s="44">
        <f t="shared" si="175"/>
        <v>0</v>
      </c>
      <c r="E2762" s="217">
        <f t="shared" ref="E2762:E2825" si="177">IF(I2762&lt;&gt;"",VALUE(TRIM(LEFT(I2762,6))),0)</f>
        <v>0</v>
      </c>
      <c r="F2762" s="284"/>
      <c r="G2762" s="289"/>
      <c r="H2762" s="304"/>
      <c r="I2762" s="290"/>
      <c r="J2762" s="304"/>
      <c r="K2762" s="305"/>
      <c r="L2762" s="50"/>
      <c r="M2762" s="63"/>
    </row>
    <row r="2763" spans="1:13">
      <c r="A2763" s="44">
        <f t="shared" ca="1" si="176"/>
        <v>0</v>
      </c>
      <c r="B2763" s="44" t="b" cm="1">
        <f t="array" ref="B2763">AND(分科號=E2763,D2763&gt;=分起日,D2763&lt;=分訖日,IF(分專案="全部",TRUE,J2763=分專案))</f>
        <v>0</v>
      </c>
      <c r="C2763" s="45">
        <f t="shared" si="174"/>
        <v>0</v>
      </c>
      <c r="D2763" s="44">
        <f t="shared" si="175"/>
        <v>0</v>
      </c>
      <c r="E2763" s="217">
        <f t="shared" si="177"/>
        <v>0</v>
      </c>
      <c r="F2763" s="284"/>
      <c r="G2763" s="289"/>
      <c r="H2763" s="304"/>
      <c r="I2763" s="290"/>
      <c r="J2763" s="304"/>
      <c r="K2763" s="305"/>
      <c r="L2763" s="50"/>
      <c r="M2763" s="63"/>
    </row>
    <row r="2764" spans="1:13">
      <c r="A2764" s="44">
        <f t="shared" ca="1" si="176"/>
        <v>0</v>
      </c>
      <c r="B2764" s="44" t="b" cm="1">
        <f t="array" ref="B2764">AND(分科號=E2764,D2764&gt;=分起日,D2764&lt;=分訖日,IF(分專案="全部",TRUE,J2764=分專案))</f>
        <v>0</v>
      </c>
      <c r="C2764" s="45">
        <f t="shared" si="174"/>
        <v>0</v>
      </c>
      <c r="D2764" s="44">
        <f t="shared" si="175"/>
        <v>0</v>
      </c>
      <c r="E2764" s="217">
        <f t="shared" si="177"/>
        <v>0</v>
      </c>
      <c r="F2764" s="284"/>
      <c r="G2764" s="289"/>
      <c r="H2764" s="304"/>
      <c r="I2764" s="290"/>
      <c r="J2764" s="304"/>
      <c r="K2764" s="305"/>
      <c r="L2764" s="50"/>
      <c r="M2764" s="63"/>
    </row>
    <row r="2765" spans="1:13">
      <c r="A2765" s="44">
        <f t="shared" ca="1" si="176"/>
        <v>0</v>
      </c>
      <c r="B2765" s="44" t="b" cm="1">
        <f t="array" ref="B2765">AND(分科號=E2765,D2765&gt;=分起日,D2765&lt;=分訖日,IF(分專案="全部",TRUE,J2765=分專案))</f>
        <v>0</v>
      </c>
      <c r="C2765" s="45">
        <f t="shared" si="174"/>
        <v>0</v>
      </c>
      <c r="D2765" s="44">
        <f t="shared" si="175"/>
        <v>0</v>
      </c>
      <c r="E2765" s="217">
        <f t="shared" si="177"/>
        <v>0</v>
      </c>
      <c r="F2765" s="284"/>
      <c r="G2765" s="289"/>
      <c r="H2765" s="304"/>
      <c r="I2765" s="290"/>
      <c r="J2765" s="304"/>
      <c r="K2765" s="305"/>
      <c r="L2765" s="50"/>
      <c r="M2765" s="63"/>
    </row>
    <row r="2766" spans="1:13">
      <c r="A2766" s="44">
        <f t="shared" ca="1" si="176"/>
        <v>0</v>
      </c>
      <c r="B2766" s="44" t="b" cm="1">
        <f t="array" ref="B2766">AND(分科號=E2766,D2766&gt;=分起日,D2766&lt;=分訖日,IF(分專案="全部",TRUE,J2766=分專案))</f>
        <v>0</v>
      </c>
      <c r="C2766" s="45">
        <f t="shared" si="174"/>
        <v>0</v>
      </c>
      <c r="D2766" s="44">
        <f t="shared" si="175"/>
        <v>0</v>
      </c>
      <c r="E2766" s="217">
        <f t="shared" si="177"/>
        <v>0</v>
      </c>
      <c r="F2766" s="284"/>
      <c r="G2766" s="289"/>
      <c r="H2766" s="304"/>
      <c r="I2766" s="290"/>
      <c r="J2766" s="304"/>
      <c r="K2766" s="305"/>
      <c r="L2766" s="50"/>
      <c r="M2766" s="63"/>
    </row>
    <row r="2767" spans="1:13">
      <c r="A2767" s="44">
        <f t="shared" ca="1" si="176"/>
        <v>0</v>
      </c>
      <c r="B2767" s="44" t="b" cm="1">
        <f t="array" ref="B2767">AND(分科號=E2767,D2767&gt;=分起日,D2767&lt;=分訖日,IF(分專案="全部",TRUE,J2767=分專案))</f>
        <v>0</v>
      </c>
      <c r="C2767" s="45">
        <f t="shared" si="174"/>
        <v>0</v>
      </c>
      <c r="D2767" s="44">
        <f t="shared" si="175"/>
        <v>0</v>
      </c>
      <c r="E2767" s="217">
        <f t="shared" si="177"/>
        <v>0</v>
      </c>
      <c r="F2767" s="284"/>
      <c r="G2767" s="289"/>
      <c r="H2767" s="304"/>
      <c r="I2767" s="290"/>
      <c r="J2767" s="304"/>
      <c r="K2767" s="305"/>
      <c r="L2767" s="50"/>
      <c r="M2767" s="63"/>
    </row>
    <row r="2768" spans="1:13">
      <c r="A2768" s="44">
        <f t="shared" ca="1" si="176"/>
        <v>0</v>
      </c>
      <c r="B2768" s="44" t="b" cm="1">
        <f t="array" ref="B2768">AND(分科號=E2768,D2768&gt;=分起日,D2768&lt;=分訖日,IF(分專案="全部",TRUE,J2768=分專案))</f>
        <v>0</v>
      </c>
      <c r="C2768" s="45">
        <f t="shared" si="174"/>
        <v>0</v>
      </c>
      <c r="D2768" s="44">
        <f t="shared" si="175"/>
        <v>0</v>
      </c>
      <c r="E2768" s="217">
        <f t="shared" si="177"/>
        <v>0</v>
      </c>
      <c r="F2768" s="284"/>
      <c r="G2768" s="289"/>
      <c r="H2768" s="304"/>
      <c r="I2768" s="290"/>
      <c r="J2768" s="304"/>
      <c r="K2768" s="305"/>
      <c r="L2768" s="50"/>
      <c r="M2768" s="63"/>
    </row>
    <row r="2769" spans="1:13">
      <c r="A2769" s="44">
        <f t="shared" ca="1" si="176"/>
        <v>0</v>
      </c>
      <c r="B2769" s="44" t="b" cm="1">
        <f t="array" ref="B2769">AND(分科號=E2769,D2769&gt;=分起日,D2769&lt;=分訖日,IF(分專案="全部",TRUE,J2769=分專案))</f>
        <v>0</v>
      </c>
      <c r="C2769" s="45">
        <f t="shared" si="174"/>
        <v>0</v>
      </c>
      <c r="D2769" s="44">
        <f t="shared" si="175"/>
        <v>0</v>
      </c>
      <c r="E2769" s="217">
        <f t="shared" si="177"/>
        <v>0</v>
      </c>
      <c r="F2769" s="284"/>
      <c r="G2769" s="289"/>
      <c r="H2769" s="304"/>
      <c r="I2769" s="290"/>
      <c r="J2769" s="304"/>
      <c r="K2769" s="305"/>
      <c r="L2769" s="50"/>
      <c r="M2769" s="63"/>
    </row>
    <row r="2770" spans="1:13">
      <c r="A2770" s="44">
        <f t="shared" ca="1" si="176"/>
        <v>0</v>
      </c>
      <c r="B2770" s="44" t="b" cm="1">
        <f t="array" ref="B2770">AND(分科號=E2770,D2770&gt;=分起日,D2770&lt;=分訖日,IF(分專案="全部",TRUE,J2770=分專案))</f>
        <v>0</v>
      </c>
      <c r="C2770" s="45">
        <f t="shared" si="174"/>
        <v>0</v>
      </c>
      <c r="D2770" s="44">
        <f t="shared" si="175"/>
        <v>0</v>
      </c>
      <c r="E2770" s="217">
        <f t="shared" si="177"/>
        <v>0</v>
      </c>
      <c r="F2770" s="284"/>
      <c r="G2770" s="289"/>
      <c r="H2770" s="304"/>
      <c r="I2770" s="290"/>
      <c r="J2770" s="304"/>
      <c r="K2770" s="305"/>
      <c r="L2770" s="50"/>
      <c r="M2770" s="63"/>
    </row>
    <row r="2771" spans="1:13">
      <c r="A2771" s="44">
        <f t="shared" ca="1" si="176"/>
        <v>0</v>
      </c>
      <c r="B2771" s="44" t="b" cm="1">
        <f t="array" ref="B2771">AND(分科號=E2771,D2771&gt;=分起日,D2771&lt;=分訖日,IF(分專案="全部",TRUE,J2771=分專案))</f>
        <v>0</v>
      </c>
      <c r="C2771" s="45">
        <f t="shared" si="174"/>
        <v>0</v>
      </c>
      <c r="D2771" s="44">
        <f t="shared" si="175"/>
        <v>0</v>
      </c>
      <c r="E2771" s="217">
        <f t="shared" si="177"/>
        <v>0</v>
      </c>
      <c r="F2771" s="284"/>
      <c r="G2771" s="289"/>
      <c r="H2771" s="304"/>
      <c r="I2771" s="290"/>
      <c r="J2771" s="304"/>
      <c r="K2771" s="305"/>
      <c r="L2771" s="50"/>
      <c r="M2771" s="63"/>
    </row>
    <row r="2772" spans="1:13">
      <c r="A2772" s="44">
        <f t="shared" ca="1" si="176"/>
        <v>0</v>
      </c>
      <c r="B2772" s="44" t="b" cm="1">
        <f t="array" ref="B2772">AND(分科號=E2772,D2772&gt;=分起日,D2772&lt;=分訖日,IF(分專案="全部",TRUE,J2772=分專案))</f>
        <v>0</v>
      </c>
      <c r="C2772" s="45">
        <f t="shared" si="174"/>
        <v>0</v>
      </c>
      <c r="D2772" s="44">
        <f t="shared" si="175"/>
        <v>0</v>
      </c>
      <c r="E2772" s="217">
        <f t="shared" si="177"/>
        <v>0</v>
      </c>
      <c r="F2772" s="284"/>
      <c r="G2772" s="289"/>
      <c r="H2772" s="304"/>
      <c r="I2772" s="290"/>
      <c r="J2772" s="304"/>
      <c r="K2772" s="305"/>
      <c r="L2772" s="50"/>
      <c r="M2772" s="63"/>
    </row>
    <row r="2773" spans="1:13">
      <c r="A2773" s="44">
        <f t="shared" ca="1" si="176"/>
        <v>0</v>
      </c>
      <c r="B2773" s="44" t="b" cm="1">
        <f t="array" ref="B2773">AND(分科號=E2773,D2773&gt;=分起日,D2773&lt;=分訖日,IF(分專案="全部",TRUE,J2773=分專案))</f>
        <v>0</v>
      </c>
      <c r="C2773" s="45">
        <f t="shared" si="174"/>
        <v>0</v>
      </c>
      <c r="D2773" s="44">
        <f t="shared" si="175"/>
        <v>0</v>
      </c>
      <c r="E2773" s="217">
        <f t="shared" si="177"/>
        <v>0</v>
      </c>
      <c r="F2773" s="284"/>
      <c r="G2773" s="289"/>
      <c r="H2773" s="304"/>
      <c r="I2773" s="290"/>
      <c r="J2773" s="304"/>
      <c r="K2773" s="305"/>
      <c r="L2773" s="50"/>
      <c r="M2773" s="63"/>
    </row>
    <row r="2774" spans="1:13">
      <c r="A2774" s="44">
        <f t="shared" ca="1" si="176"/>
        <v>0</v>
      </c>
      <c r="B2774" s="44" t="b" cm="1">
        <f t="array" ref="B2774">AND(分科號=E2774,D2774&gt;=分起日,D2774&lt;=分訖日,IF(分專案="全部",TRUE,J2774=分專案))</f>
        <v>0</v>
      </c>
      <c r="C2774" s="45">
        <f t="shared" si="174"/>
        <v>0</v>
      </c>
      <c r="D2774" s="44">
        <f t="shared" si="175"/>
        <v>0</v>
      </c>
      <c r="E2774" s="217">
        <f t="shared" si="177"/>
        <v>0</v>
      </c>
      <c r="F2774" s="284"/>
      <c r="G2774" s="289"/>
      <c r="H2774" s="304"/>
      <c r="I2774" s="290"/>
      <c r="J2774" s="304"/>
      <c r="K2774" s="305"/>
      <c r="L2774" s="50"/>
      <c r="M2774" s="63"/>
    </row>
    <row r="2775" spans="1:13">
      <c r="A2775" s="44">
        <f t="shared" ca="1" si="176"/>
        <v>0</v>
      </c>
      <c r="B2775" s="44" t="b" cm="1">
        <f t="array" ref="B2775">AND(分科號=E2775,D2775&gt;=分起日,D2775&lt;=分訖日,IF(分專案="全部",TRUE,J2775=分專案))</f>
        <v>0</v>
      </c>
      <c r="C2775" s="45">
        <f t="shared" si="174"/>
        <v>0</v>
      </c>
      <c r="D2775" s="44">
        <f t="shared" si="175"/>
        <v>0</v>
      </c>
      <c r="E2775" s="217">
        <f t="shared" si="177"/>
        <v>0</v>
      </c>
      <c r="F2775" s="284"/>
      <c r="G2775" s="289"/>
      <c r="H2775" s="304"/>
      <c r="I2775" s="290"/>
      <c r="J2775" s="304"/>
      <c r="K2775" s="305"/>
      <c r="L2775" s="50"/>
      <c r="M2775" s="63"/>
    </row>
    <row r="2776" spans="1:13">
      <c r="A2776" s="44">
        <f t="shared" ca="1" si="176"/>
        <v>0</v>
      </c>
      <c r="B2776" s="44" t="b" cm="1">
        <f t="array" ref="B2776">AND(分科號=E2776,D2776&gt;=分起日,D2776&lt;=分訖日,IF(分專案="全部",TRUE,J2776=分專案))</f>
        <v>0</v>
      </c>
      <c r="C2776" s="45">
        <f t="shared" si="174"/>
        <v>0</v>
      </c>
      <c r="D2776" s="44">
        <f t="shared" si="175"/>
        <v>0</v>
      </c>
      <c r="E2776" s="217">
        <f t="shared" si="177"/>
        <v>0</v>
      </c>
      <c r="F2776" s="284"/>
      <c r="G2776" s="289"/>
      <c r="H2776" s="304"/>
      <c r="I2776" s="290"/>
      <c r="J2776" s="304"/>
      <c r="K2776" s="305"/>
      <c r="L2776" s="50"/>
      <c r="M2776" s="63"/>
    </row>
    <row r="2777" spans="1:13">
      <c r="A2777" s="44">
        <f t="shared" ca="1" si="176"/>
        <v>0</v>
      </c>
      <c r="B2777" s="44" t="b" cm="1">
        <f t="array" ref="B2777">AND(分科號=E2777,D2777&gt;=分起日,D2777&lt;=分訖日,IF(分專案="全部",TRUE,J2777=分專案))</f>
        <v>0</v>
      </c>
      <c r="C2777" s="45">
        <f t="shared" si="174"/>
        <v>0</v>
      </c>
      <c r="D2777" s="44">
        <f t="shared" si="175"/>
        <v>0</v>
      </c>
      <c r="E2777" s="217">
        <f t="shared" si="177"/>
        <v>0</v>
      </c>
      <c r="F2777" s="284"/>
      <c r="G2777" s="289"/>
      <c r="H2777" s="304"/>
      <c r="I2777" s="290"/>
      <c r="J2777" s="304"/>
      <c r="K2777" s="305"/>
      <c r="L2777" s="50"/>
      <c r="M2777" s="63"/>
    </row>
    <row r="2778" spans="1:13">
      <c r="A2778" s="44">
        <f t="shared" ca="1" si="176"/>
        <v>0</v>
      </c>
      <c r="B2778" s="44" t="b" cm="1">
        <f t="array" ref="B2778">AND(分科號=E2778,D2778&gt;=分起日,D2778&lt;=分訖日,IF(分專案="全部",TRUE,J2778=分專案))</f>
        <v>0</v>
      </c>
      <c r="C2778" s="45">
        <f t="shared" si="174"/>
        <v>0</v>
      </c>
      <c r="D2778" s="44">
        <f t="shared" si="175"/>
        <v>0</v>
      </c>
      <c r="E2778" s="217">
        <f t="shared" si="177"/>
        <v>0</v>
      </c>
      <c r="F2778" s="284"/>
      <c r="G2778" s="289"/>
      <c r="H2778" s="304"/>
      <c r="I2778" s="290"/>
      <c r="J2778" s="304"/>
      <c r="K2778" s="305"/>
      <c r="L2778" s="50"/>
      <c r="M2778" s="63"/>
    </row>
    <row r="2779" spans="1:13">
      <c r="A2779" s="44">
        <f t="shared" ca="1" si="176"/>
        <v>0</v>
      </c>
      <c r="B2779" s="44" t="b" cm="1">
        <f t="array" ref="B2779">AND(分科號=E2779,D2779&gt;=分起日,D2779&lt;=分訖日,IF(分專案="全部",TRUE,J2779=分專案))</f>
        <v>0</v>
      </c>
      <c r="C2779" s="45">
        <f t="shared" si="174"/>
        <v>0</v>
      </c>
      <c r="D2779" s="44">
        <f t="shared" si="175"/>
        <v>0</v>
      </c>
      <c r="E2779" s="217">
        <f t="shared" si="177"/>
        <v>0</v>
      </c>
      <c r="F2779" s="284"/>
      <c r="G2779" s="289"/>
      <c r="H2779" s="304"/>
      <c r="I2779" s="290"/>
      <c r="J2779" s="304"/>
      <c r="K2779" s="305"/>
      <c r="L2779" s="50"/>
      <c r="M2779" s="63"/>
    </row>
    <row r="2780" spans="1:13">
      <c r="A2780" s="44">
        <f t="shared" ca="1" si="176"/>
        <v>0</v>
      </c>
      <c r="B2780" s="44" t="b" cm="1">
        <f t="array" ref="B2780">AND(分科號=E2780,D2780&gt;=分起日,D2780&lt;=分訖日,IF(分專案="全部",TRUE,J2780=分專案))</f>
        <v>0</v>
      </c>
      <c r="C2780" s="45">
        <f t="shared" si="174"/>
        <v>0</v>
      </c>
      <c r="D2780" s="44">
        <f t="shared" si="175"/>
        <v>0</v>
      </c>
      <c r="E2780" s="217">
        <f t="shared" si="177"/>
        <v>0</v>
      </c>
      <c r="F2780" s="284"/>
      <c r="G2780" s="289"/>
      <c r="H2780" s="304"/>
      <c r="I2780" s="290"/>
      <c r="J2780" s="304"/>
      <c r="K2780" s="305"/>
      <c r="L2780" s="50"/>
      <c r="M2780" s="63"/>
    </row>
    <row r="2781" spans="1:13">
      <c r="A2781" s="44">
        <f t="shared" ca="1" si="176"/>
        <v>0</v>
      </c>
      <c r="B2781" s="44" t="b" cm="1">
        <f t="array" ref="B2781">AND(分科號=E2781,D2781&gt;=分起日,D2781&lt;=分訖日,IF(分專案="全部",TRUE,J2781=分專案))</f>
        <v>0</v>
      </c>
      <c r="C2781" s="45">
        <f t="shared" si="174"/>
        <v>0</v>
      </c>
      <c r="D2781" s="44">
        <f t="shared" si="175"/>
        <v>0</v>
      </c>
      <c r="E2781" s="217">
        <f t="shared" si="177"/>
        <v>0</v>
      </c>
      <c r="F2781" s="284"/>
      <c r="G2781" s="289"/>
      <c r="H2781" s="304"/>
      <c r="I2781" s="290"/>
      <c r="J2781" s="304"/>
      <c r="K2781" s="305"/>
      <c r="L2781" s="50"/>
      <c r="M2781" s="63"/>
    </row>
    <row r="2782" spans="1:13">
      <c r="A2782" s="44">
        <f t="shared" ca="1" si="176"/>
        <v>0</v>
      </c>
      <c r="B2782" s="44" t="b" cm="1">
        <f t="array" ref="B2782">AND(分科號=E2782,D2782&gt;=分起日,D2782&lt;=分訖日,IF(分專案="全部",TRUE,J2782=分專案))</f>
        <v>0</v>
      </c>
      <c r="C2782" s="45">
        <f t="shared" si="174"/>
        <v>0</v>
      </c>
      <c r="D2782" s="44">
        <f t="shared" si="175"/>
        <v>0</v>
      </c>
      <c r="E2782" s="217">
        <f t="shared" si="177"/>
        <v>0</v>
      </c>
      <c r="F2782" s="284"/>
      <c r="G2782" s="289"/>
      <c r="H2782" s="304"/>
      <c r="I2782" s="290"/>
      <c r="J2782" s="304"/>
      <c r="K2782" s="305"/>
      <c r="L2782" s="50"/>
      <c r="M2782" s="63"/>
    </row>
    <row r="2783" spans="1:13">
      <c r="A2783" s="44">
        <f t="shared" ca="1" si="176"/>
        <v>0</v>
      </c>
      <c r="B2783" s="44" t="b" cm="1">
        <f t="array" ref="B2783">AND(分科號=E2783,D2783&gt;=分起日,D2783&lt;=分訖日,IF(分專案="全部",TRUE,J2783=分專案))</f>
        <v>0</v>
      </c>
      <c r="C2783" s="45">
        <f t="shared" si="174"/>
        <v>0</v>
      </c>
      <c r="D2783" s="44">
        <f t="shared" si="175"/>
        <v>0</v>
      </c>
      <c r="E2783" s="217">
        <f t="shared" si="177"/>
        <v>0</v>
      </c>
      <c r="F2783" s="284"/>
      <c r="G2783" s="289"/>
      <c r="H2783" s="304"/>
      <c r="I2783" s="290"/>
      <c r="J2783" s="304"/>
      <c r="K2783" s="305"/>
      <c r="L2783" s="50"/>
      <c r="M2783" s="63"/>
    </row>
    <row r="2784" spans="1:13">
      <c r="A2784" s="44">
        <f t="shared" ca="1" si="176"/>
        <v>0</v>
      </c>
      <c r="B2784" s="44" t="b" cm="1">
        <f t="array" ref="B2784">AND(分科號=E2784,D2784&gt;=分起日,D2784&lt;=分訖日,IF(分專案="全部",TRUE,J2784=分專案))</f>
        <v>0</v>
      </c>
      <c r="C2784" s="45">
        <f t="shared" si="174"/>
        <v>0</v>
      </c>
      <c r="D2784" s="44">
        <f t="shared" si="175"/>
        <v>0</v>
      </c>
      <c r="E2784" s="217">
        <f t="shared" si="177"/>
        <v>0</v>
      </c>
      <c r="F2784" s="284"/>
      <c r="G2784" s="289"/>
      <c r="H2784" s="304"/>
      <c r="I2784" s="290"/>
      <c r="J2784" s="304"/>
      <c r="K2784" s="305"/>
      <c r="L2784" s="50"/>
      <c r="M2784" s="63"/>
    </row>
    <row r="2785" spans="1:13">
      <c r="A2785" s="44">
        <f t="shared" ca="1" si="176"/>
        <v>0</v>
      </c>
      <c r="B2785" s="44" t="b" cm="1">
        <f t="array" ref="B2785">AND(分科號=E2785,D2785&gt;=分起日,D2785&lt;=分訖日,IF(分專案="全部",TRUE,J2785=分專案))</f>
        <v>0</v>
      </c>
      <c r="C2785" s="45">
        <f t="shared" si="174"/>
        <v>0</v>
      </c>
      <c r="D2785" s="44">
        <f t="shared" si="175"/>
        <v>0</v>
      </c>
      <c r="E2785" s="217">
        <f t="shared" si="177"/>
        <v>0</v>
      </c>
      <c r="F2785" s="284"/>
      <c r="G2785" s="289"/>
      <c r="H2785" s="304"/>
      <c r="I2785" s="290"/>
      <c r="J2785" s="304"/>
      <c r="K2785" s="305"/>
      <c r="L2785" s="50"/>
      <c r="M2785" s="63"/>
    </row>
    <row r="2786" spans="1:13">
      <c r="A2786" s="44">
        <f t="shared" ca="1" si="176"/>
        <v>0</v>
      </c>
      <c r="B2786" s="44" t="b" cm="1">
        <f t="array" ref="B2786">AND(分科號=E2786,D2786&gt;=分起日,D2786&lt;=分訖日,IF(分專案="全部",TRUE,J2786=分專案))</f>
        <v>0</v>
      </c>
      <c r="C2786" s="45">
        <f t="shared" si="174"/>
        <v>0</v>
      </c>
      <c r="D2786" s="44">
        <f t="shared" si="175"/>
        <v>0</v>
      </c>
      <c r="E2786" s="217">
        <f t="shared" si="177"/>
        <v>0</v>
      </c>
      <c r="F2786" s="284"/>
      <c r="G2786" s="289"/>
      <c r="H2786" s="304"/>
      <c r="I2786" s="290"/>
      <c r="J2786" s="304"/>
      <c r="K2786" s="305"/>
      <c r="L2786" s="50"/>
      <c r="M2786" s="63"/>
    </row>
    <row r="2787" spans="1:13">
      <c r="A2787" s="44">
        <f t="shared" ca="1" si="176"/>
        <v>0</v>
      </c>
      <c r="B2787" s="44" t="b" cm="1">
        <f t="array" ref="B2787">AND(分科號=E2787,D2787&gt;=分起日,D2787&lt;=分訖日,IF(分專案="全部",TRUE,J2787=分專案))</f>
        <v>0</v>
      </c>
      <c r="C2787" s="45">
        <f t="shared" si="174"/>
        <v>0</v>
      </c>
      <c r="D2787" s="44">
        <f t="shared" si="175"/>
        <v>0</v>
      </c>
      <c r="E2787" s="217">
        <f t="shared" si="177"/>
        <v>0</v>
      </c>
      <c r="F2787" s="284"/>
      <c r="G2787" s="289"/>
      <c r="H2787" s="304"/>
      <c r="I2787" s="290"/>
      <c r="J2787" s="304"/>
      <c r="K2787" s="305"/>
      <c r="L2787" s="50"/>
      <c r="M2787" s="63"/>
    </row>
    <row r="2788" spans="1:13">
      <c r="A2788" s="44">
        <f t="shared" ca="1" si="176"/>
        <v>0</v>
      </c>
      <c r="B2788" s="44" t="b" cm="1">
        <f t="array" ref="B2788">AND(分科號=E2788,D2788&gt;=分起日,D2788&lt;=分訖日,IF(分專案="全部",TRUE,J2788=分專案))</f>
        <v>0</v>
      </c>
      <c r="C2788" s="45">
        <f t="shared" si="174"/>
        <v>0</v>
      </c>
      <c r="D2788" s="44">
        <f t="shared" si="175"/>
        <v>0</v>
      </c>
      <c r="E2788" s="217">
        <f t="shared" si="177"/>
        <v>0</v>
      </c>
      <c r="F2788" s="284"/>
      <c r="G2788" s="289"/>
      <c r="H2788" s="304"/>
      <c r="I2788" s="290"/>
      <c r="J2788" s="304"/>
      <c r="K2788" s="305"/>
      <c r="L2788" s="50"/>
      <c r="M2788" s="63"/>
    </row>
    <row r="2789" spans="1:13">
      <c r="A2789" s="44">
        <f t="shared" ca="1" si="176"/>
        <v>0</v>
      </c>
      <c r="B2789" s="44" t="b" cm="1">
        <f t="array" ref="B2789">AND(分科號=E2789,D2789&gt;=分起日,D2789&lt;=分訖日,IF(分專案="全部",TRUE,J2789=分專案))</f>
        <v>0</v>
      </c>
      <c r="C2789" s="45">
        <f t="shared" si="174"/>
        <v>0</v>
      </c>
      <c r="D2789" s="44">
        <f t="shared" si="175"/>
        <v>0</v>
      </c>
      <c r="E2789" s="217">
        <f t="shared" si="177"/>
        <v>0</v>
      </c>
      <c r="F2789" s="284"/>
      <c r="G2789" s="289"/>
      <c r="H2789" s="304"/>
      <c r="I2789" s="290"/>
      <c r="J2789" s="304"/>
      <c r="K2789" s="305"/>
      <c r="L2789" s="50"/>
      <c r="M2789" s="63"/>
    </row>
    <row r="2790" spans="1:13">
      <c r="A2790" s="44">
        <f t="shared" ca="1" si="176"/>
        <v>0</v>
      </c>
      <c r="B2790" s="44" t="b" cm="1">
        <f t="array" ref="B2790">AND(分科號=E2790,D2790&gt;=分起日,D2790&lt;=分訖日,IF(分專案="全部",TRUE,J2790=分專案))</f>
        <v>0</v>
      </c>
      <c r="C2790" s="45">
        <f t="shared" si="174"/>
        <v>0</v>
      </c>
      <c r="D2790" s="44">
        <f t="shared" si="175"/>
        <v>0</v>
      </c>
      <c r="E2790" s="217">
        <f t="shared" si="177"/>
        <v>0</v>
      </c>
      <c r="F2790" s="284"/>
      <c r="G2790" s="289"/>
      <c r="H2790" s="304"/>
      <c r="I2790" s="290"/>
      <c r="J2790" s="304"/>
      <c r="K2790" s="305"/>
      <c r="L2790" s="50"/>
      <c r="M2790" s="63"/>
    </row>
    <row r="2791" spans="1:13">
      <c r="A2791" s="44">
        <f t="shared" ca="1" si="176"/>
        <v>0</v>
      </c>
      <c r="B2791" s="44" t="b" cm="1">
        <f t="array" ref="B2791">AND(分科號=E2791,D2791&gt;=分起日,D2791&lt;=分訖日,IF(分專案="全部",TRUE,J2791=分專案))</f>
        <v>0</v>
      </c>
      <c r="C2791" s="45">
        <f t="shared" si="174"/>
        <v>0</v>
      </c>
      <c r="D2791" s="44">
        <f t="shared" si="175"/>
        <v>0</v>
      </c>
      <c r="E2791" s="217">
        <f t="shared" si="177"/>
        <v>0</v>
      </c>
      <c r="F2791" s="284"/>
      <c r="G2791" s="289"/>
      <c r="H2791" s="304"/>
      <c r="I2791" s="290"/>
      <c r="J2791" s="304"/>
      <c r="K2791" s="305"/>
      <c r="L2791" s="50"/>
      <c r="M2791" s="63"/>
    </row>
    <row r="2792" spans="1:13">
      <c r="A2792" s="44">
        <f t="shared" ca="1" si="176"/>
        <v>0</v>
      </c>
      <c r="B2792" s="44" t="b" cm="1">
        <f t="array" ref="B2792">AND(分科號=E2792,D2792&gt;=分起日,D2792&lt;=分訖日,IF(分專案="全部",TRUE,J2792=分專案))</f>
        <v>0</v>
      </c>
      <c r="C2792" s="45">
        <f t="shared" si="174"/>
        <v>0</v>
      </c>
      <c r="D2792" s="44">
        <f t="shared" si="175"/>
        <v>0</v>
      </c>
      <c r="E2792" s="217">
        <f t="shared" si="177"/>
        <v>0</v>
      </c>
      <c r="F2792" s="284"/>
      <c r="G2792" s="289"/>
      <c r="H2792" s="304"/>
      <c r="I2792" s="290"/>
      <c r="J2792" s="304"/>
      <c r="K2792" s="305"/>
      <c r="L2792" s="50"/>
      <c r="M2792" s="63"/>
    </row>
    <row r="2793" spans="1:13">
      <c r="A2793" s="44">
        <f t="shared" ca="1" si="176"/>
        <v>0</v>
      </c>
      <c r="B2793" s="44" t="b" cm="1">
        <f t="array" ref="B2793">AND(分科號=E2793,D2793&gt;=分起日,D2793&lt;=分訖日,IF(分專案="全部",TRUE,J2793=分專案))</f>
        <v>0</v>
      </c>
      <c r="C2793" s="45">
        <f t="shared" si="174"/>
        <v>0</v>
      </c>
      <c r="D2793" s="44">
        <f t="shared" si="175"/>
        <v>0</v>
      </c>
      <c r="E2793" s="217">
        <f t="shared" si="177"/>
        <v>0</v>
      </c>
      <c r="F2793" s="284"/>
      <c r="G2793" s="289"/>
      <c r="H2793" s="304"/>
      <c r="I2793" s="290"/>
      <c r="J2793" s="304"/>
      <c r="K2793" s="305"/>
      <c r="L2793" s="50"/>
      <c r="M2793" s="63"/>
    </row>
    <row r="2794" spans="1:13">
      <c r="A2794" s="44">
        <f t="shared" ca="1" si="176"/>
        <v>0</v>
      </c>
      <c r="B2794" s="44" t="b" cm="1">
        <f t="array" ref="B2794">AND(分科號=E2794,D2794&gt;=分起日,D2794&lt;=分訖日,IF(分專案="全部",TRUE,J2794=分專案))</f>
        <v>0</v>
      </c>
      <c r="C2794" s="45">
        <f t="shared" si="174"/>
        <v>0</v>
      </c>
      <c r="D2794" s="44">
        <f t="shared" si="175"/>
        <v>0</v>
      </c>
      <c r="E2794" s="217">
        <f t="shared" si="177"/>
        <v>0</v>
      </c>
      <c r="F2794" s="284"/>
      <c r="G2794" s="289"/>
      <c r="H2794" s="304"/>
      <c r="I2794" s="290"/>
      <c r="J2794" s="304"/>
      <c r="K2794" s="305"/>
      <c r="L2794" s="50"/>
      <c r="M2794" s="63"/>
    </row>
    <row r="2795" spans="1:13">
      <c r="A2795" s="44">
        <f t="shared" ca="1" si="176"/>
        <v>0</v>
      </c>
      <c r="B2795" s="44" t="b" cm="1">
        <f t="array" ref="B2795">AND(分科號=E2795,D2795&gt;=分起日,D2795&lt;=分訖日,IF(分專案="全部",TRUE,J2795=分專案))</f>
        <v>0</v>
      </c>
      <c r="C2795" s="45">
        <f t="shared" si="174"/>
        <v>0</v>
      </c>
      <c r="D2795" s="44">
        <f t="shared" si="175"/>
        <v>0</v>
      </c>
      <c r="E2795" s="217">
        <f t="shared" si="177"/>
        <v>0</v>
      </c>
      <c r="F2795" s="284"/>
      <c r="G2795" s="289"/>
      <c r="H2795" s="304"/>
      <c r="I2795" s="290"/>
      <c r="J2795" s="304"/>
      <c r="K2795" s="305"/>
      <c r="L2795" s="50"/>
      <c r="M2795" s="63"/>
    </row>
    <row r="2796" spans="1:13">
      <c r="A2796" s="44">
        <f t="shared" ca="1" si="176"/>
        <v>0</v>
      </c>
      <c r="B2796" s="44" t="b" cm="1">
        <f t="array" ref="B2796">AND(分科號=E2796,D2796&gt;=分起日,D2796&lt;=分訖日,IF(分專案="全部",TRUE,J2796=分專案))</f>
        <v>0</v>
      </c>
      <c r="C2796" s="45">
        <f t="shared" si="174"/>
        <v>0</v>
      </c>
      <c r="D2796" s="44">
        <f t="shared" si="175"/>
        <v>0</v>
      </c>
      <c r="E2796" s="217">
        <f t="shared" si="177"/>
        <v>0</v>
      </c>
      <c r="F2796" s="284"/>
      <c r="G2796" s="289"/>
      <c r="H2796" s="304"/>
      <c r="I2796" s="290"/>
      <c r="J2796" s="304"/>
      <c r="K2796" s="305"/>
      <c r="L2796" s="50"/>
      <c r="M2796" s="63"/>
    </row>
    <row r="2797" spans="1:13">
      <c r="A2797" s="44">
        <f t="shared" ca="1" si="176"/>
        <v>0</v>
      </c>
      <c r="B2797" s="44" t="b" cm="1">
        <f t="array" ref="B2797">AND(分科號=E2797,D2797&gt;=分起日,D2797&lt;=分訖日,IF(分專案="全部",TRUE,J2797=分專案))</f>
        <v>0</v>
      </c>
      <c r="C2797" s="45">
        <f t="shared" si="174"/>
        <v>0</v>
      </c>
      <c r="D2797" s="44">
        <f t="shared" si="175"/>
        <v>0</v>
      </c>
      <c r="E2797" s="217">
        <f t="shared" si="177"/>
        <v>0</v>
      </c>
      <c r="F2797" s="284"/>
      <c r="G2797" s="289"/>
      <c r="H2797" s="304"/>
      <c r="I2797" s="290"/>
      <c r="J2797" s="304"/>
      <c r="K2797" s="305"/>
      <c r="L2797" s="50"/>
      <c r="M2797" s="63"/>
    </row>
    <row r="2798" spans="1:13">
      <c r="A2798" s="44">
        <f t="shared" ca="1" si="176"/>
        <v>0</v>
      </c>
      <c r="B2798" s="44" t="b" cm="1">
        <f t="array" ref="B2798">AND(分科號=E2798,D2798&gt;=分起日,D2798&lt;=分訖日,IF(分專案="全部",TRUE,J2798=分專案))</f>
        <v>0</v>
      </c>
      <c r="C2798" s="45">
        <f t="shared" si="174"/>
        <v>0</v>
      </c>
      <c r="D2798" s="44">
        <f t="shared" si="175"/>
        <v>0</v>
      </c>
      <c r="E2798" s="217">
        <f t="shared" si="177"/>
        <v>0</v>
      </c>
      <c r="F2798" s="284"/>
      <c r="G2798" s="289"/>
      <c r="H2798" s="304"/>
      <c r="I2798" s="290"/>
      <c r="J2798" s="304"/>
      <c r="K2798" s="305"/>
      <c r="L2798" s="50"/>
      <c r="M2798" s="63"/>
    </row>
    <row r="2799" spans="1:13">
      <c r="A2799" s="44">
        <f t="shared" ca="1" si="176"/>
        <v>0</v>
      </c>
      <c r="B2799" s="44" t="b" cm="1">
        <f t="array" ref="B2799">AND(分科號=E2799,D2799&gt;=分起日,D2799&lt;=分訖日,IF(分專案="全部",TRUE,J2799=分專案))</f>
        <v>0</v>
      </c>
      <c r="C2799" s="45">
        <f t="shared" si="174"/>
        <v>0</v>
      </c>
      <c r="D2799" s="44">
        <f t="shared" si="175"/>
        <v>0</v>
      </c>
      <c r="E2799" s="217">
        <f t="shared" si="177"/>
        <v>0</v>
      </c>
      <c r="F2799" s="284"/>
      <c r="G2799" s="289"/>
      <c r="H2799" s="304"/>
      <c r="I2799" s="290"/>
      <c r="J2799" s="304"/>
      <c r="K2799" s="305"/>
      <c r="L2799" s="50"/>
      <c r="M2799" s="63"/>
    </row>
    <row r="2800" spans="1:13">
      <c r="A2800" s="44">
        <f t="shared" ca="1" si="176"/>
        <v>0</v>
      </c>
      <c r="B2800" s="44" t="b" cm="1">
        <f t="array" ref="B2800">AND(分科號=E2800,D2800&gt;=分起日,D2800&lt;=分訖日,IF(分專案="全部",TRUE,J2800=分專案))</f>
        <v>0</v>
      </c>
      <c r="C2800" s="45">
        <f t="shared" si="174"/>
        <v>0</v>
      </c>
      <c r="D2800" s="44">
        <f t="shared" si="175"/>
        <v>0</v>
      </c>
      <c r="E2800" s="217">
        <f t="shared" si="177"/>
        <v>0</v>
      </c>
      <c r="F2800" s="284"/>
      <c r="G2800" s="289"/>
      <c r="H2800" s="304"/>
      <c r="I2800" s="290"/>
      <c r="J2800" s="304"/>
      <c r="K2800" s="305"/>
      <c r="L2800" s="50"/>
      <c r="M2800" s="63"/>
    </row>
    <row r="2801" spans="1:13">
      <c r="A2801" s="44">
        <f t="shared" ca="1" si="176"/>
        <v>0</v>
      </c>
      <c r="B2801" s="44" t="b" cm="1">
        <f t="array" ref="B2801">AND(分科號=E2801,D2801&gt;=分起日,D2801&lt;=分訖日,IF(分專案="全部",TRUE,J2801=分專案))</f>
        <v>0</v>
      </c>
      <c r="C2801" s="45">
        <f t="shared" si="174"/>
        <v>0</v>
      </c>
      <c r="D2801" s="44">
        <f t="shared" si="175"/>
        <v>0</v>
      </c>
      <c r="E2801" s="217">
        <f t="shared" si="177"/>
        <v>0</v>
      </c>
      <c r="F2801" s="284"/>
      <c r="G2801" s="289"/>
      <c r="H2801" s="304"/>
      <c r="I2801" s="290"/>
      <c r="J2801" s="304"/>
      <c r="K2801" s="305"/>
      <c r="L2801" s="50"/>
      <c r="M2801" s="63"/>
    </row>
    <row r="2802" spans="1:13">
      <c r="A2802" s="44">
        <f t="shared" ca="1" si="176"/>
        <v>0</v>
      </c>
      <c r="B2802" s="44" t="b" cm="1">
        <f t="array" ref="B2802">AND(分科號=E2802,D2802&gt;=分起日,D2802&lt;=分訖日,IF(分專案="全部",TRUE,J2802=分專案))</f>
        <v>0</v>
      </c>
      <c r="C2802" s="45">
        <f t="shared" si="174"/>
        <v>0</v>
      </c>
      <c r="D2802" s="44">
        <f t="shared" si="175"/>
        <v>0</v>
      </c>
      <c r="E2802" s="217">
        <f t="shared" si="177"/>
        <v>0</v>
      </c>
      <c r="F2802" s="284"/>
      <c r="G2802" s="289"/>
      <c r="H2802" s="304"/>
      <c r="I2802" s="290"/>
      <c r="J2802" s="304"/>
      <c r="K2802" s="305"/>
      <c r="L2802" s="50"/>
      <c r="M2802" s="63"/>
    </row>
    <row r="2803" spans="1:13">
      <c r="A2803" s="44">
        <f t="shared" ca="1" si="176"/>
        <v>0</v>
      </c>
      <c r="B2803" s="44" t="b" cm="1">
        <f t="array" ref="B2803">AND(分科號=E2803,D2803&gt;=分起日,D2803&lt;=分訖日,IF(分專案="全部",TRUE,J2803=分專案))</f>
        <v>0</v>
      </c>
      <c r="C2803" s="45">
        <f t="shared" si="174"/>
        <v>0</v>
      </c>
      <c r="D2803" s="44">
        <f t="shared" si="175"/>
        <v>0</v>
      </c>
      <c r="E2803" s="217">
        <f t="shared" si="177"/>
        <v>0</v>
      </c>
      <c r="F2803" s="284"/>
      <c r="G2803" s="289"/>
      <c r="H2803" s="304"/>
      <c r="I2803" s="290"/>
      <c r="J2803" s="304"/>
      <c r="K2803" s="305"/>
      <c r="L2803" s="50"/>
      <c r="M2803" s="63"/>
    </row>
    <row r="2804" spans="1:13">
      <c r="A2804" s="44">
        <f t="shared" ca="1" si="176"/>
        <v>0</v>
      </c>
      <c r="B2804" s="44" t="b" cm="1">
        <f t="array" ref="B2804">AND(分科號=E2804,D2804&gt;=分起日,D2804&lt;=分訖日,IF(分專案="全部",TRUE,J2804=分專案))</f>
        <v>0</v>
      </c>
      <c r="C2804" s="45">
        <f t="shared" si="174"/>
        <v>0</v>
      </c>
      <c r="D2804" s="44">
        <f t="shared" si="175"/>
        <v>0</v>
      </c>
      <c r="E2804" s="217">
        <f t="shared" si="177"/>
        <v>0</v>
      </c>
      <c r="F2804" s="284"/>
      <c r="G2804" s="289"/>
      <c r="H2804" s="304"/>
      <c r="I2804" s="290"/>
      <c r="J2804" s="304"/>
      <c r="K2804" s="305"/>
      <c r="L2804" s="50"/>
      <c r="M2804" s="63"/>
    </row>
    <row r="2805" spans="1:13">
      <c r="A2805" s="44">
        <f t="shared" ca="1" si="176"/>
        <v>0</v>
      </c>
      <c r="B2805" s="44" t="b" cm="1">
        <f t="array" ref="B2805">AND(分科號=E2805,D2805&gt;=分起日,D2805&lt;=分訖日,IF(分專案="全部",TRUE,J2805=分專案))</f>
        <v>0</v>
      </c>
      <c r="C2805" s="45">
        <f t="shared" si="174"/>
        <v>0</v>
      </c>
      <c r="D2805" s="44">
        <f t="shared" si="175"/>
        <v>0</v>
      </c>
      <c r="E2805" s="217">
        <f t="shared" si="177"/>
        <v>0</v>
      </c>
      <c r="F2805" s="284"/>
      <c r="G2805" s="289"/>
      <c r="H2805" s="304"/>
      <c r="I2805" s="290"/>
      <c r="J2805" s="304"/>
      <c r="K2805" s="305"/>
      <c r="L2805" s="50"/>
      <c r="M2805" s="63"/>
    </row>
    <row r="2806" spans="1:13">
      <c r="A2806" s="44">
        <f t="shared" ca="1" si="176"/>
        <v>0</v>
      </c>
      <c r="B2806" s="44" t="b" cm="1">
        <f t="array" ref="B2806">AND(分科號=E2806,D2806&gt;=分起日,D2806&lt;=分訖日,IF(分專案="全部",TRUE,J2806=分專案))</f>
        <v>0</v>
      </c>
      <c r="C2806" s="45">
        <f t="shared" si="174"/>
        <v>0</v>
      </c>
      <c r="D2806" s="44">
        <f t="shared" si="175"/>
        <v>0</v>
      </c>
      <c r="E2806" s="217">
        <f t="shared" si="177"/>
        <v>0</v>
      </c>
      <c r="F2806" s="284"/>
      <c r="G2806" s="289"/>
      <c r="H2806" s="304"/>
      <c r="I2806" s="290"/>
      <c r="J2806" s="304"/>
      <c r="K2806" s="305"/>
      <c r="L2806" s="50"/>
      <c r="M2806" s="63"/>
    </row>
    <row r="2807" spans="1:13">
      <c r="A2807" s="44">
        <f t="shared" ca="1" si="176"/>
        <v>0</v>
      </c>
      <c r="B2807" s="44" t="b" cm="1">
        <f t="array" ref="B2807">AND(分科號=E2807,D2807&gt;=分起日,D2807&lt;=分訖日,IF(分專案="全部",TRUE,J2807=分專案))</f>
        <v>0</v>
      </c>
      <c r="C2807" s="45">
        <f t="shared" si="174"/>
        <v>0</v>
      </c>
      <c r="D2807" s="44">
        <f t="shared" si="175"/>
        <v>0</v>
      </c>
      <c r="E2807" s="217">
        <f t="shared" si="177"/>
        <v>0</v>
      </c>
      <c r="F2807" s="284"/>
      <c r="G2807" s="289"/>
      <c r="H2807" s="304"/>
      <c r="I2807" s="290"/>
      <c r="J2807" s="304"/>
      <c r="K2807" s="305"/>
      <c r="L2807" s="50"/>
      <c r="M2807" s="63"/>
    </row>
    <row r="2808" spans="1:13">
      <c r="A2808" s="44">
        <f t="shared" ca="1" si="176"/>
        <v>0</v>
      </c>
      <c r="B2808" s="44" t="b" cm="1">
        <f t="array" ref="B2808">AND(分科號=E2808,D2808&gt;=分起日,D2808&lt;=分訖日,IF(分專案="全部",TRUE,J2808=分專案))</f>
        <v>0</v>
      </c>
      <c r="C2808" s="45">
        <f t="shared" si="174"/>
        <v>0</v>
      </c>
      <c r="D2808" s="44">
        <f t="shared" si="175"/>
        <v>0</v>
      </c>
      <c r="E2808" s="217">
        <f t="shared" si="177"/>
        <v>0</v>
      </c>
      <c r="F2808" s="284"/>
      <c r="G2808" s="289"/>
      <c r="H2808" s="304"/>
      <c r="I2808" s="290"/>
      <c r="J2808" s="304"/>
      <c r="K2808" s="305"/>
      <c r="L2808" s="50"/>
      <c r="M2808" s="63"/>
    </row>
    <row r="2809" spans="1:13">
      <c r="A2809" s="44">
        <f t="shared" ca="1" si="176"/>
        <v>0</v>
      </c>
      <c r="B2809" s="44" t="b" cm="1">
        <f t="array" ref="B2809">AND(分科號=E2809,D2809&gt;=分起日,D2809&lt;=分訖日,IF(分專案="全部",TRUE,J2809=分專案))</f>
        <v>0</v>
      </c>
      <c r="C2809" s="45">
        <f t="shared" si="174"/>
        <v>0</v>
      </c>
      <c r="D2809" s="44">
        <f t="shared" si="175"/>
        <v>0</v>
      </c>
      <c r="E2809" s="217">
        <f t="shared" si="177"/>
        <v>0</v>
      </c>
      <c r="F2809" s="284"/>
      <c r="G2809" s="289"/>
      <c r="H2809" s="304"/>
      <c r="I2809" s="290"/>
      <c r="J2809" s="304"/>
      <c r="K2809" s="305"/>
      <c r="L2809" s="50"/>
      <c r="M2809" s="63"/>
    </row>
    <row r="2810" spans="1:13">
      <c r="A2810" s="44">
        <f t="shared" ca="1" si="176"/>
        <v>0</v>
      </c>
      <c r="B2810" s="44" t="b" cm="1">
        <f t="array" ref="B2810">AND(分科號=E2810,D2810&gt;=分起日,D2810&lt;=分訖日,IF(分專案="全部",TRUE,J2810=分專案))</f>
        <v>0</v>
      </c>
      <c r="C2810" s="45">
        <f t="shared" si="174"/>
        <v>0</v>
      </c>
      <c r="D2810" s="44">
        <f t="shared" si="175"/>
        <v>0</v>
      </c>
      <c r="E2810" s="217">
        <f t="shared" si="177"/>
        <v>0</v>
      </c>
      <c r="F2810" s="284"/>
      <c r="G2810" s="289"/>
      <c r="H2810" s="304"/>
      <c r="I2810" s="290"/>
      <c r="J2810" s="304"/>
      <c r="K2810" s="305"/>
      <c r="L2810" s="50"/>
      <c r="M2810" s="63"/>
    </row>
    <row r="2811" spans="1:13">
      <c r="A2811" s="44">
        <f t="shared" ca="1" si="176"/>
        <v>0</v>
      </c>
      <c r="B2811" s="44" t="b" cm="1">
        <f t="array" ref="B2811">AND(分科號=E2811,D2811&gt;=分起日,D2811&lt;=分訖日,IF(分專案="全部",TRUE,J2811=分專案))</f>
        <v>0</v>
      </c>
      <c r="C2811" s="45">
        <f t="shared" si="174"/>
        <v>0</v>
      </c>
      <c r="D2811" s="44">
        <f t="shared" si="175"/>
        <v>0</v>
      </c>
      <c r="E2811" s="217">
        <f t="shared" si="177"/>
        <v>0</v>
      </c>
      <c r="F2811" s="284"/>
      <c r="G2811" s="289"/>
      <c r="H2811" s="304"/>
      <c r="I2811" s="290"/>
      <c r="J2811" s="304"/>
      <c r="K2811" s="305"/>
      <c r="L2811" s="50"/>
      <c r="M2811" s="63"/>
    </row>
    <row r="2812" spans="1:13">
      <c r="A2812" s="44">
        <f t="shared" ca="1" si="176"/>
        <v>0</v>
      </c>
      <c r="B2812" s="44" t="b" cm="1">
        <f t="array" ref="B2812">AND(分科號=E2812,D2812&gt;=分起日,D2812&lt;=分訖日,IF(分專案="全部",TRUE,J2812=分專案))</f>
        <v>0</v>
      </c>
      <c r="C2812" s="45">
        <f t="shared" si="174"/>
        <v>0</v>
      </c>
      <c r="D2812" s="44">
        <f t="shared" si="175"/>
        <v>0</v>
      </c>
      <c r="E2812" s="217">
        <f t="shared" si="177"/>
        <v>0</v>
      </c>
      <c r="F2812" s="284"/>
      <c r="G2812" s="289"/>
      <c r="H2812" s="304"/>
      <c r="I2812" s="290"/>
      <c r="J2812" s="304"/>
      <c r="K2812" s="305"/>
      <c r="L2812" s="50"/>
      <c r="M2812" s="63"/>
    </row>
    <row r="2813" spans="1:13">
      <c r="A2813" s="44">
        <f t="shared" ca="1" si="176"/>
        <v>0</v>
      </c>
      <c r="B2813" s="44" t="b" cm="1">
        <f t="array" ref="B2813">AND(分科號=E2813,D2813&gt;=分起日,D2813&lt;=分訖日,IF(分專案="全部",TRUE,J2813=分專案))</f>
        <v>0</v>
      </c>
      <c r="C2813" s="45">
        <f t="shared" si="174"/>
        <v>0</v>
      </c>
      <c r="D2813" s="44">
        <f t="shared" si="175"/>
        <v>0</v>
      </c>
      <c r="E2813" s="217">
        <f t="shared" si="177"/>
        <v>0</v>
      </c>
      <c r="F2813" s="284"/>
      <c r="G2813" s="289"/>
      <c r="H2813" s="304"/>
      <c r="I2813" s="290"/>
      <c r="J2813" s="304"/>
      <c r="K2813" s="305"/>
      <c r="L2813" s="50"/>
      <c r="M2813" s="63"/>
    </row>
    <row r="2814" spans="1:13">
      <c r="A2814" s="44">
        <f t="shared" ca="1" si="176"/>
        <v>0</v>
      </c>
      <c r="B2814" s="44" t="b" cm="1">
        <f t="array" ref="B2814">AND(分科號=E2814,D2814&gt;=分起日,D2814&lt;=分訖日,IF(分專案="全部",TRUE,J2814=分專案))</f>
        <v>0</v>
      </c>
      <c r="C2814" s="45">
        <f t="shared" si="174"/>
        <v>0</v>
      </c>
      <c r="D2814" s="44">
        <f t="shared" si="175"/>
        <v>0</v>
      </c>
      <c r="E2814" s="217">
        <f t="shared" si="177"/>
        <v>0</v>
      </c>
      <c r="F2814" s="284"/>
      <c r="G2814" s="289"/>
      <c r="H2814" s="304"/>
      <c r="I2814" s="290"/>
      <c r="J2814" s="304"/>
      <c r="K2814" s="305"/>
      <c r="L2814" s="50"/>
      <c r="M2814" s="63"/>
    </row>
    <row r="2815" spans="1:13">
      <c r="A2815" s="44">
        <f t="shared" ca="1" si="176"/>
        <v>0</v>
      </c>
      <c r="B2815" s="44" t="b" cm="1">
        <f t="array" ref="B2815">AND(分科號=E2815,D2815&gt;=分起日,D2815&lt;=分訖日,IF(分專案="全部",TRUE,J2815=分專案))</f>
        <v>0</v>
      </c>
      <c r="C2815" s="45">
        <f t="shared" si="174"/>
        <v>0</v>
      </c>
      <c r="D2815" s="44">
        <f t="shared" si="175"/>
        <v>0</v>
      </c>
      <c r="E2815" s="217">
        <f t="shared" si="177"/>
        <v>0</v>
      </c>
      <c r="F2815" s="284"/>
      <c r="G2815" s="289"/>
      <c r="H2815" s="304"/>
      <c r="I2815" s="290"/>
      <c r="J2815" s="304"/>
      <c r="K2815" s="305"/>
      <c r="L2815" s="50"/>
      <c r="M2815" s="63"/>
    </row>
    <row r="2816" spans="1:13">
      <c r="A2816" s="44">
        <f t="shared" ca="1" si="176"/>
        <v>0</v>
      </c>
      <c r="B2816" s="44" t="b" cm="1">
        <f t="array" ref="B2816">AND(分科號=E2816,D2816&gt;=分起日,D2816&lt;=分訖日,IF(分專案="全部",TRUE,J2816=分專案))</f>
        <v>0</v>
      </c>
      <c r="C2816" s="45">
        <f t="shared" si="174"/>
        <v>0</v>
      </c>
      <c r="D2816" s="44">
        <f t="shared" si="175"/>
        <v>0</v>
      </c>
      <c r="E2816" s="217">
        <f t="shared" si="177"/>
        <v>0</v>
      </c>
      <c r="F2816" s="284"/>
      <c r="G2816" s="289"/>
      <c r="H2816" s="304"/>
      <c r="I2816" s="290"/>
      <c r="J2816" s="304"/>
      <c r="K2816" s="305"/>
      <c r="L2816" s="50"/>
      <c r="M2816" s="63"/>
    </row>
    <row r="2817" spans="1:13">
      <c r="A2817" s="44">
        <f t="shared" ca="1" si="176"/>
        <v>0</v>
      </c>
      <c r="B2817" s="44" t="b" cm="1">
        <f t="array" ref="B2817">AND(分科號=E2817,D2817&gt;=分起日,D2817&lt;=分訖日,IF(分專案="全部",TRUE,J2817=分專案))</f>
        <v>0</v>
      </c>
      <c r="C2817" s="45">
        <f t="shared" si="174"/>
        <v>0</v>
      </c>
      <c r="D2817" s="44">
        <f t="shared" si="175"/>
        <v>0</v>
      </c>
      <c r="E2817" s="217">
        <f t="shared" si="177"/>
        <v>0</v>
      </c>
      <c r="F2817" s="284"/>
      <c r="G2817" s="289"/>
      <c r="H2817" s="304"/>
      <c r="I2817" s="290"/>
      <c r="J2817" s="304"/>
      <c r="K2817" s="305"/>
      <c r="L2817" s="50"/>
      <c r="M2817" s="63"/>
    </row>
    <row r="2818" spans="1:13">
      <c r="A2818" s="44">
        <f t="shared" ca="1" si="176"/>
        <v>0</v>
      </c>
      <c r="B2818" s="44" t="b" cm="1">
        <f t="array" ref="B2818">AND(分科號=E2818,D2818&gt;=分起日,D2818&lt;=分訖日,IF(分專案="全部",TRUE,J2818=分專案))</f>
        <v>0</v>
      </c>
      <c r="C2818" s="45">
        <f t="shared" si="174"/>
        <v>0</v>
      </c>
      <c r="D2818" s="44">
        <f t="shared" si="175"/>
        <v>0</v>
      </c>
      <c r="E2818" s="217">
        <f t="shared" si="177"/>
        <v>0</v>
      </c>
      <c r="F2818" s="284"/>
      <c r="G2818" s="289"/>
      <c r="H2818" s="304"/>
      <c r="I2818" s="290"/>
      <c r="J2818" s="304"/>
      <c r="K2818" s="305"/>
      <c r="L2818" s="50"/>
      <c r="M2818" s="63"/>
    </row>
    <row r="2819" spans="1:13">
      <c r="A2819" s="44">
        <f t="shared" ca="1" si="176"/>
        <v>0</v>
      </c>
      <c r="B2819" s="44" t="b" cm="1">
        <f t="array" ref="B2819">AND(分科號=E2819,D2819&gt;=分起日,D2819&lt;=分訖日,IF(分專案="全部",TRUE,J2819=分專案))</f>
        <v>0</v>
      </c>
      <c r="C2819" s="45">
        <f t="shared" si="174"/>
        <v>0</v>
      </c>
      <c r="D2819" s="44">
        <f t="shared" si="175"/>
        <v>0</v>
      </c>
      <c r="E2819" s="217">
        <f t="shared" si="177"/>
        <v>0</v>
      </c>
      <c r="F2819" s="284"/>
      <c r="G2819" s="289"/>
      <c r="H2819" s="304"/>
      <c r="I2819" s="290"/>
      <c r="J2819" s="304"/>
      <c r="K2819" s="305"/>
      <c r="L2819" s="50"/>
      <c r="M2819" s="63"/>
    </row>
    <row r="2820" spans="1:13">
      <c r="A2820" s="44">
        <f t="shared" ca="1" si="176"/>
        <v>0</v>
      </c>
      <c r="B2820" s="44" t="b" cm="1">
        <f t="array" ref="B2820">AND(分科號=E2820,D2820&gt;=分起日,D2820&lt;=分訖日,IF(分專案="全部",TRUE,J2820=分專案))</f>
        <v>0</v>
      </c>
      <c r="C2820" s="45">
        <f t="shared" si="174"/>
        <v>0</v>
      </c>
      <c r="D2820" s="44">
        <f t="shared" si="175"/>
        <v>0</v>
      </c>
      <c r="E2820" s="217">
        <f t="shared" si="177"/>
        <v>0</v>
      </c>
      <c r="F2820" s="284"/>
      <c r="G2820" s="289"/>
      <c r="H2820" s="304"/>
      <c r="I2820" s="290"/>
      <c r="J2820" s="304"/>
      <c r="K2820" s="305"/>
      <c r="L2820" s="50"/>
      <c r="M2820" s="63"/>
    </row>
    <row r="2821" spans="1:13">
      <c r="A2821" s="44">
        <f t="shared" ca="1" si="176"/>
        <v>0</v>
      </c>
      <c r="B2821" s="44" t="b" cm="1">
        <f t="array" ref="B2821">AND(分科號=E2821,D2821&gt;=分起日,D2821&lt;=分訖日,IF(分專案="全部",TRUE,J2821=分專案))</f>
        <v>0</v>
      </c>
      <c r="C2821" s="45">
        <f t="shared" si="174"/>
        <v>0</v>
      </c>
      <c r="D2821" s="44">
        <f t="shared" si="175"/>
        <v>0</v>
      </c>
      <c r="E2821" s="217">
        <f t="shared" si="177"/>
        <v>0</v>
      </c>
      <c r="F2821" s="284"/>
      <c r="G2821" s="289"/>
      <c r="H2821" s="304"/>
      <c r="I2821" s="290"/>
      <c r="J2821" s="304"/>
      <c r="K2821" s="305"/>
      <c r="L2821" s="50"/>
      <c r="M2821" s="63"/>
    </row>
    <row r="2822" spans="1:13">
      <c r="A2822" s="44">
        <f t="shared" ca="1" si="176"/>
        <v>0</v>
      </c>
      <c r="B2822" s="44" t="b" cm="1">
        <f t="array" ref="B2822">AND(分科號=E2822,D2822&gt;=分起日,D2822&lt;=分訖日,IF(分專案="全部",TRUE,J2822=分專案))</f>
        <v>0</v>
      </c>
      <c r="C2822" s="45">
        <f t="shared" si="174"/>
        <v>0</v>
      </c>
      <c r="D2822" s="44">
        <f t="shared" si="175"/>
        <v>0</v>
      </c>
      <c r="E2822" s="217">
        <f t="shared" si="177"/>
        <v>0</v>
      </c>
      <c r="F2822" s="284"/>
      <c r="G2822" s="289"/>
      <c r="H2822" s="304"/>
      <c r="I2822" s="290"/>
      <c r="J2822" s="304"/>
      <c r="K2822" s="305"/>
      <c r="L2822" s="50"/>
      <c r="M2822" s="63"/>
    </row>
    <row r="2823" spans="1:13">
      <c r="A2823" s="44">
        <f t="shared" ca="1" si="176"/>
        <v>0</v>
      </c>
      <c r="B2823" s="44" t="b" cm="1">
        <f t="array" ref="B2823">AND(分科號=E2823,D2823&gt;=分起日,D2823&lt;=分訖日,IF(分專案="全部",TRUE,J2823=分專案))</f>
        <v>0</v>
      </c>
      <c r="C2823" s="45">
        <f t="shared" ref="C2823:C2886" si="178">IF(F2823&lt;&gt;"",F2823,IF(E2823&lt;&gt;0,INDEX(C:C,ROW()-1),0))</f>
        <v>0</v>
      </c>
      <c r="D2823" s="44">
        <f t="shared" ref="D2823:D2886" si="179">IF(G2823&lt;&gt;"",G2823,IF(E2823&lt;&gt;0,INDEX(D:D,ROW()-1),0))</f>
        <v>0</v>
      </c>
      <c r="E2823" s="217">
        <f t="shared" si="177"/>
        <v>0</v>
      </c>
      <c r="F2823" s="284"/>
      <c r="G2823" s="289"/>
      <c r="H2823" s="304"/>
      <c r="I2823" s="290"/>
      <c r="J2823" s="304"/>
      <c r="K2823" s="305"/>
      <c r="L2823" s="50"/>
      <c r="M2823" s="63"/>
    </row>
    <row r="2824" spans="1:13">
      <c r="A2824" s="44">
        <f t="shared" ca="1" si="176"/>
        <v>0</v>
      </c>
      <c r="B2824" s="44" t="b" cm="1">
        <f t="array" ref="B2824">AND(分科號=E2824,D2824&gt;=分起日,D2824&lt;=分訖日,IF(分專案="全部",TRUE,J2824=分專案))</f>
        <v>0</v>
      </c>
      <c r="C2824" s="45">
        <f t="shared" si="178"/>
        <v>0</v>
      </c>
      <c r="D2824" s="44">
        <f t="shared" si="179"/>
        <v>0</v>
      </c>
      <c r="E2824" s="217">
        <f t="shared" si="177"/>
        <v>0</v>
      </c>
      <c r="F2824" s="284"/>
      <c r="G2824" s="289"/>
      <c r="H2824" s="304"/>
      <c r="I2824" s="290"/>
      <c r="J2824" s="304"/>
      <c r="K2824" s="305"/>
      <c r="L2824" s="50"/>
      <c r="M2824" s="63"/>
    </row>
    <row r="2825" spans="1:13">
      <c r="A2825" s="44">
        <f t="shared" ref="A2825:A2888" ca="1" si="180">IF(B2825,COUNTIF(OFFSET(B2825,ROW()*-1+6,,ROW()-5),TRUE),0)</f>
        <v>0</v>
      </c>
      <c r="B2825" s="44" t="b" cm="1">
        <f t="array" ref="B2825">AND(分科號=E2825,D2825&gt;=分起日,D2825&lt;=分訖日,IF(分專案="全部",TRUE,J2825=分專案))</f>
        <v>0</v>
      </c>
      <c r="C2825" s="45">
        <f t="shared" si="178"/>
        <v>0</v>
      </c>
      <c r="D2825" s="44">
        <f t="shared" si="179"/>
        <v>0</v>
      </c>
      <c r="E2825" s="217">
        <f t="shared" si="177"/>
        <v>0</v>
      </c>
      <c r="F2825" s="284"/>
      <c r="G2825" s="289"/>
      <c r="H2825" s="304"/>
      <c r="I2825" s="290"/>
      <c r="J2825" s="304"/>
      <c r="K2825" s="305"/>
      <c r="L2825" s="50"/>
      <c r="M2825" s="63"/>
    </row>
    <row r="2826" spans="1:13">
      <c r="A2826" s="44">
        <f t="shared" ca="1" si="180"/>
        <v>0</v>
      </c>
      <c r="B2826" s="44" t="b" cm="1">
        <f t="array" ref="B2826">AND(分科號=E2826,D2826&gt;=分起日,D2826&lt;=分訖日,IF(分專案="全部",TRUE,J2826=分專案))</f>
        <v>0</v>
      </c>
      <c r="C2826" s="45">
        <f t="shared" si="178"/>
        <v>0</v>
      </c>
      <c r="D2826" s="44">
        <f t="shared" si="179"/>
        <v>0</v>
      </c>
      <c r="E2826" s="217">
        <f t="shared" ref="E2826:E2889" si="181">IF(I2826&lt;&gt;"",VALUE(TRIM(LEFT(I2826,6))),0)</f>
        <v>0</v>
      </c>
      <c r="F2826" s="284"/>
      <c r="G2826" s="289"/>
      <c r="H2826" s="304"/>
      <c r="I2826" s="290"/>
      <c r="J2826" s="304"/>
      <c r="K2826" s="305"/>
      <c r="L2826" s="50"/>
      <c r="M2826" s="63"/>
    </row>
    <row r="2827" spans="1:13">
      <c r="A2827" s="44">
        <f t="shared" ca="1" si="180"/>
        <v>0</v>
      </c>
      <c r="B2827" s="44" t="b" cm="1">
        <f t="array" ref="B2827">AND(分科號=E2827,D2827&gt;=分起日,D2827&lt;=分訖日,IF(分專案="全部",TRUE,J2827=分專案))</f>
        <v>0</v>
      </c>
      <c r="C2827" s="45">
        <f t="shared" si="178"/>
        <v>0</v>
      </c>
      <c r="D2827" s="44">
        <f t="shared" si="179"/>
        <v>0</v>
      </c>
      <c r="E2827" s="217">
        <f t="shared" si="181"/>
        <v>0</v>
      </c>
      <c r="F2827" s="284"/>
      <c r="G2827" s="289"/>
      <c r="H2827" s="304"/>
      <c r="I2827" s="290"/>
      <c r="J2827" s="304"/>
      <c r="K2827" s="305"/>
      <c r="L2827" s="50"/>
      <c r="M2827" s="63"/>
    </row>
    <row r="2828" spans="1:13">
      <c r="A2828" s="44">
        <f t="shared" ca="1" si="180"/>
        <v>0</v>
      </c>
      <c r="B2828" s="44" t="b" cm="1">
        <f t="array" ref="B2828">AND(分科號=E2828,D2828&gt;=分起日,D2828&lt;=分訖日,IF(分專案="全部",TRUE,J2828=分專案))</f>
        <v>0</v>
      </c>
      <c r="C2828" s="45">
        <f t="shared" si="178"/>
        <v>0</v>
      </c>
      <c r="D2828" s="44">
        <f t="shared" si="179"/>
        <v>0</v>
      </c>
      <c r="E2828" s="217">
        <f t="shared" si="181"/>
        <v>0</v>
      </c>
      <c r="F2828" s="284"/>
      <c r="G2828" s="289"/>
      <c r="H2828" s="304"/>
      <c r="I2828" s="290"/>
      <c r="J2828" s="304"/>
      <c r="K2828" s="305"/>
      <c r="L2828" s="50"/>
      <c r="M2828" s="63"/>
    </row>
    <row r="2829" spans="1:13">
      <c r="A2829" s="44">
        <f t="shared" ca="1" si="180"/>
        <v>0</v>
      </c>
      <c r="B2829" s="44" t="b" cm="1">
        <f t="array" ref="B2829">AND(分科號=E2829,D2829&gt;=分起日,D2829&lt;=分訖日,IF(分專案="全部",TRUE,J2829=分專案))</f>
        <v>0</v>
      </c>
      <c r="C2829" s="45">
        <f t="shared" si="178"/>
        <v>0</v>
      </c>
      <c r="D2829" s="44">
        <f t="shared" si="179"/>
        <v>0</v>
      </c>
      <c r="E2829" s="217">
        <f t="shared" si="181"/>
        <v>0</v>
      </c>
      <c r="F2829" s="284"/>
      <c r="G2829" s="289"/>
      <c r="H2829" s="304"/>
      <c r="I2829" s="290"/>
      <c r="J2829" s="304"/>
      <c r="K2829" s="305"/>
      <c r="L2829" s="50"/>
      <c r="M2829" s="63"/>
    </row>
    <row r="2830" spans="1:13">
      <c r="A2830" s="44">
        <f t="shared" ca="1" si="180"/>
        <v>0</v>
      </c>
      <c r="B2830" s="44" t="b" cm="1">
        <f t="array" ref="B2830">AND(分科號=E2830,D2830&gt;=分起日,D2830&lt;=分訖日,IF(分專案="全部",TRUE,J2830=分專案))</f>
        <v>0</v>
      </c>
      <c r="C2830" s="45">
        <f t="shared" si="178"/>
        <v>0</v>
      </c>
      <c r="D2830" s="44">
        <f t="shared" si="179"/>
        <v>0</v>
      </c>
      <c r="E2830" s="217">
        <f t="shared" si="181"/>
        <v>0</v>
      </c>
      <c r="F2830" s="284"/>
      <c r="G2830" s="289"/>
      <c r="H2830" s="304"/>
      <c r="I2830" s="290"/>
      <c r="J2830" s="304"/>
      <c r="K2830" s="305"/>
      <c r="L2830" s="50"/>
      <c r="M2830" s="63"/>
    </row>
    <row r="2831" spans="1:13">
      <c r="A2831" s="44">
        <f t="shared" ca="1" si="180"/>
        <v>0</v>
      </c>
      <c r="B2831" s="44" t="b" cm="1">
        <f t="array" ref="B2831">AND(分科號=E2831,D2831&gt;=分起日,D2831&lt;=分訖日,IF(分專案="全部",TRUE,J2831=分專案))</f>
        <v>0</v>
      </c>
      <c r="C2831" s="45">
        <f t="shared" si="178"/>
        <v>0</v>
      </c>
      <c r="D2831" s="44">
        <f t="shared" si="179"/>
        <v>0</v>
      </c>
      <c r="E2831" s="217">
        <f t="shared" si="181"/>
        <v>0</v>
      </c>
      <c r="F2831" s="284"/>
      <c r="G2831" s="289"/>
      <c r="H2831" s="304"/>
      <c r="I2831" s="290"/>
      <c r="J2831" s="304"/>
      <c r="K2831" s="305"/>
      <c r="L2831" s="50"/>
      <c r="M2831" s="63"/>
    </row>
    <row r="2832" spans="1:13">
      <c r="A2832" s="44">
        <f t="shared" ca="1" si="180"/>
        <v>0</v>
      </c>
      <c r="B2832" s="44" t="b" cm="1">
        <f t="array" ref="B2832">AND(分科號=E2832,D2832&gt;=分起日,D2832&lt;=分訖日,IF(分專案="全部",TRUE,J2832=分專案))</f>
        <v>0</v>
      </c>
      <c r="C2832" s="45">
        <f t="shared" si="178"/>
        <v>0</v>
      </c>
      <c r="D2832" s="44">
        <f t="shared" si="179"/>
        <v>0</v>
      </c>
      <c r="E2832" s="217">
        <f t="shared" si="181"/>
        <v>0</v>
      </c>
      <c r="F2832" s="284"/>
      <c r="G2832" s="289"/>
      <c r="H2832" s="304"/>
      <c r="I2832" s="290"/>
      <c r="J2832" s="304"/>
      <c r="K2832" s="305"/>
      <c r="L2832" s="50"/>
      <c r="M2832" s="63"/>
    </row>
    <row r="2833" spans="1:13">
      <c r="A2833" s="44">
        <f t="shared" ca="1" si="180"/>
        <v>0</v>
      </c>
      <c r="B2833" s="44" t="b" cm="1">
        <f t="array" ref="B2833">AND(分科號=E2833,D2833&gt;=分起日,D2833&lt;=分訖日,IF(分專案="全部",TRUE,J2833=分專案))</f>
        <v>0</v>
      </c>
      <c r="C2833" s="45">
        <f t="shared" si="178"/>
        <v>0</v>
      </c>
      <c r="D2833" s="44">
        <f t="shared" si="179"/>
        <v>0</v>
      </c>
      <c r="E2833" s="217">
        <f t="shared" si="181"/>
        <v>0</v>
      </c>
      <c r="F2833" s="284"/>
      <c r="G2833" s="289"/>
      <c r="H2833" s="304"/>
      <c r="I2833" s="290"/>
      <c r="J2833" s="304"/>
      <c r="K2833" s="305"/>
      <c r="L2833" s="50"/>
      <c r="M2833" s="63"/>
    </row>
    <row r="2834" spans="1:13">
      <c r="A2834" s="44">
        <f t="shared" ca="1" si="180"/>
        <v>0</v>
      </c>
      <c r="B2834" s="44" t="b" cm="1">
        <f t="array" ref="B2834">AND(分科號=E2834,D2834&gt;=分起日,D2834&lt;=分訖日,IF(分專案="全部",TRUE,J2834=分專案))</f>
        <v>0</v>
      </c>
      <c r="C2834" s="45">
        <f t="shared" si="178"/>
        <v>0</v>
      </c>
      <c r="D2834" s="44">
        <f t="shared" si="179"/>
        <v>0</v>
      </c>
      <c r="E2834" s="217">
        <f t="shared" si="181"/>
        <v>0</v>
      </c>
      <c r="F2834" s="284"/>
      <c r="G2834" s="289"/>
      <c r="H2834" s="304"/>
      <c r="I2834" s="290"/>
      <c r="J2834" s="304"/>
      <c r="K2834" s="305"/>
      <c r="L2834" s="50"/>
      <c r="M2834" s="63"/>
    </row>
    <row r="2835" spans="1:13">
      <c r="A2835" s="44">
        <f t="shared" ca="1" si="180"/>
        <v>0</v>
      </c>
      <c r="B2835" s="44" t="b" cm="1">
        <f t="array" ref="B2835">AND(分科號=E2835,D2835&gt;=分起日,D2835&lt;=分訖日,IF(分專案="全部",TRUE,J2835=分專案))</f>
        <v>0</v>
      </c>
      <c r="C2835" s="45">
        <f t="shared" si="178"/>
        <v>0</v>
      </c>
      <c r="D2835" s="44">
        <f t="shared" si="179"/>
        <v>0</v>
      </c>
      <c r="E2835" s="217">
        <f t="shared" si="181"/>
        <v>0</v>
      </c>
      <c r="F2835" s="284"/>
      <c r="G2835" s="289"/>
      <c r="H2835" s="304"/>
      <c r="I2835" s="290"/>
      <c r="J2835" s="304"/>
      <c r="K2835" s="305"/>
      <c r="L2835" s="50"/>
      <c r="M2835" s="63"/>
    </row>
    <row r="2836" spans="1:13">
      <c r="A2836" s="44">
        <f t="shared" ca="1" si="180"/>
        <v>0</v>
      </c>
      <c r="B2836" s="44" t="b" cm="1">
        <f t="array" ref="B2836">AND(分科號=E2836,D2836&gt;=分起日,D2836&lt;=分訖日,IF(分專案="全部",TRUE,J2836=分專案))</f>
        <v>0</v>
      </c>
      <c r="C2836" s="45">
        <f t="shared" si="178"/>
        <v>0</v>
      </c>
      <c r="D2836" s="44">
        <f t="shared" si="179"/>
        <v>0</v>
      </c>
      <c r="E2836" s="217">
        <f t="shared" si="181"/>
        <v>0</v>
      </c>
      <c r="F2836" s="284"/>
      <c r="G2836" s="289"/>
      <c r="H2836" s="304"/>
      <c r="I2836" s="290"/>
      <c r="J2836" s="304"/>
      <c r="K2836" s="305"/>
      <c r="L2836" s="50"/>
      <c r="M2836" s="63"/>
    </row>
    <row r="2837" spans="1:13">
      <c r="A2837" s="44">
        <f t="shared" ca="1" si="180"/>
        <v>0</v>
      </c>
      <c r="B2837" s="44" t="b" cm="1">
        <f t="array" ref="B2837">AND(分科號=E2837,D2837&gt;=分起日,D2837&lt;=分訖日,IF(分專案="全部",TRUE,J2837=分專案))</f>
        <v>0</v>
      </c>
      <c r="C2837" s="45">
        <f t="shared" si="178"/>
        <v>0</v>
      </c>
      <c r="D2837" s="44">
        <f t="shared" si="179"/>
        <v>0</v>
      </c>
      <c r="E2837" s="217">
        <f t="shared" si="181"/>
        <v>0</v>
      </c>
      <c r="F2837" s="284"/>
      <c r="G2837" s="289"/>
      <c r="H2837" s="304"/>
      <c r="I2837" s="290"/>
      <c r="J2837" s="304"/>
      <c r="K2837" s="305"/>
      <c r="L2837" s="50"/>
      <c r="M2837" s="63"/>
    </row>
    <row r="2838" spans="1:13">
      <c r="A2838" s="44">
        <f t="shared" ca="1" si="180"/>
        <v>0</v>
      </c>
      <c r="B2838" s="44" t="b" cm="1">
        <f t="array" ref="B2838">AND(分科號=E2838,D2838&gt;=分起日,D2838&lt;=分訖日,IF(分專案="全部",TRUE,J2838=分專案))</f>
        <v>0</v>
      </c>
      <c r="C2838" s="45">
        <f t="shared" si="178"/>
        <v>0</v>
      </c>
      <c r="D2838" s="44">
        <f t="shared" si="179"/>
        <v>0</v>
      </c>
      <c r="E2838" s="217">
        <f t="shared" si="181"/>
        <v>0</v>
      </c>
      <c r="F2838" s="284"/>
      <c r="G2838" s="289"/>
      <c r="H2838" s="304"/>
      <c r="I2838" s="290"/>
      <c r="J2838" s="304"/>
      <c r="K2838" s="305"/>
      <c r="L2838" s="50"/>
      <c r="M2838" s="63"/>
    </row>
    <row r="2839" spans="1:13">
      <c r="A2839" s="44">
        <f t="shared" ca="1" si="180"/>
        <v>0</v>
      </c>
      <c r="B2839" s="44" t="b" cm="1">
        <f t="array" ref="B2839">AND(分科號=E2839,D2839&gt;=分起日,D2839&lt;=分訖日,IF(分專案="全部",TRUE,J2839=分專案))</f>
        <v>0</v>
      </c>
      <c r="C2839" s="45">
        <f t="shared" si="178"/>
        <v>0</v>
      </c>
      <c r="D2839" s="44">
        <f t="shared" si="179"/>
        <v>0</v>
      </c>
      <c r="E2839" s="217">
        <f t="shared" si="181"/>
        <v>0</v>
      </c>
      <c r="F2839" s="284"/>
      <c r="G2839" s="289"/>
      <c r="H2839" s="304"/>
      <c r="I2839" s="290"/>
      <c r="J2839" s="304"/>
      <c r="K2839" s="305"/>
      <c r="L2839" s="50"/>
      <c r="M2839" s="63"/>
    </row>
    <row r="2840" spans="1:13">
      <c r="A2840" s="44">
        <f t="shared" ca="1" si="180"/>
        <v>0</v>
      </c>
      <c r="B2840" s="44" t="b" cm="1">
        <f t="array" ref="B2840">AND(分科號=E2840,D2840&gt;=分起日,D2840&lt;=分訖日,IF(分專案="全部",TRUE,J2840=分專案))</f>
        <v>0</v>
      </c>
      <c r="C2840" s="45">
        <f t="shared" si="178"/>
        <v>0</v>
      </c>
      <c r="D2840" s="44">
        <f t="shared" si="179"/>
        <v>0</v>
      </c>
      <c r="E2840" s="217">
        <f t="shared" si="181"/>
        <v>0</v>
      </c>
      <c r="F2840" s="284"/>
      <c r="G2840" s="289"/>
      <c r="H2840" s="304"/>
      <c r="I2840" s="290"/>
      <c r="J2840" s="304"/>
      <c r="K2840" s="305"/>
      <c r="L2840" s="50"/>
      <c r="M2840" s="63"/>
    </row>
    <row r="2841" spans="1:13">
      <c r="A2841" s="44">
        <f t="shared" ca="1" si="180"/>
        <v>0</v>
      </c>
      <c r="B2841" s="44" t="b" cm="1">
        <f t="array" ref="B2841">AND(分科號=E2841,D2841&gt;=分起日,D2841&lt;=分訖日,IF(分專案="全部",TRUE,J2841=分專案))</f>
        <v>0</v>
      </c>
      <c r="C2841" s="45">
        <f t="shared" si="178"/>
        <v>0</v>
      </c>
      <c r="D2841" s="44">
        <f t="shared" si="179"/>
        <v>0</v>
      </c>
      <c r="E2841" s="217">
        <f t="shared" si="181"/>
        <v>0</v>
      </c>
      <c r="F2841" s="284"/>
      <c r="G2841" s="289"/>
      <c r="H2841" s="304"/>
      <c r="I2841" s="290"/>
      <c r="J2841" s="304"/>
      <c r="K2841" s="305"/>
      <c r="L2841" s="50"/>
      <c r="M2841" s="63"/>
    </row>
    <row r="2842" spans="1:13">
      <c r="A2842" s="44">
        <f t="shared" ca="1" si="180"/>
        <v>0</v>
      </c>
      <c r="B2842" s="44" t="b" cm="1">
        <f t="array" ref="B2842">AND(分科號=E2842,D2842&gt;=分起日,D2842&lt;=分訖日,IF(分專案="全部",TRUE,J2842=分專案))</f>
        <v>0</v>
      </c>
      <c r="C2842" s="45">
        <f t="shared" si="178"/>
        <v>0</v>
      </c>
      <c r="D2842" s="44">
        <f t="shared" si="179"/>
        <v>0</v>
      </c>
      <c r="E2842" s="217">
        <f t="shared" si="181"/>
        <v>0</v>
      </c>
      <c r="F2842" s="284"/>
      <c r="G2842" s="289"/>
      <c r="H2842" s="304"/>
      <c r="I2842" s="290"/>
      <c r="J2842" s="304"/>
      <c r="K2842" s="305"/>
      <c r="L2842" s="50"/>
      <c r="M2842" s="63"/>
    </row>
    <row r="2843" spans="1:13">
      <c r="A2843" s="44">
        <f t="shared" ca="1" si="180"/>
        <v>0</v>
      </c>
      <c r="B2843" s="44" t="b" cm="1">
        <f t="array" ref="B2843">AND(分科號=E2843,D2843&gt;=分起日,D2843&lt;=分訖日,IF(分專案="全部",TRUE,J2843=分專案))</f>
        <v>0</v>
      </c>
      <c r="C2843" s="45">
        <f t="shared" si="178"/>
        <v>0</v>
      </c>
      <c r="D2843" s="44">
        <f t="shared" si="179"/>
        <v>0</v>
      </c>
      <c r="E2843" s="217">
        <f t="shared" si="181"/>
        <v>0</v>
      </c>
      <c r="F2843" s="284"/>
      <c r="G2843" s="289"/>
      <c r="H2843" s="304"/>
      <c r="I2843" s="290"/>
      <c r="J2843" s="304"/>
      <c r="K2843" s="305"/>
      <c r="L2843" s="50"/>
      <c r="M2843" s="63"/>
    </row>
    <row r="2844" spans="1:13">
      <c r="A2844" s="44">
        <f t="shared" ca="1" si="180"/>
        <v>0</v>
      </c>
      <c r="B2844" s="44" t="b" cm="1">
        <f t="array" ref="B2844">AND(分科號=E2844,D2844&gt;=分起日,D2844&lt;=分訖日,IF(分專案="全部",TRUE,J2844=分專案))</f>
        <v>0</v>
      </c>
      <c r="C2844" s="45">
        <f t="shared" si="178"/>
        <v>0</v>
      </c>
      <c r="D2844" s="44">
        <f t="shared" si="179"/>
        <v>0</v>
      </c>
      <c r="E2844" s="217">
        <f t="shared" si="181"/>
        <v>0</v>
      </c>
      <c r="F2844" s="284"/>
      <c r="G2844" s="289"/>
      <c r="H2844" s="304"/>
      <c r="I2844" s="290"/>
      <c r="J2844" s="304"/>
      <c r="K2844" s="305"/>
      <c r="L2844" s="50"/>
      <c r="M2844" s="63"/>
    </row>
    <row r="2845" spans="1:13">
      <c r="A2845" s="44">
        <f t="shared" ca="1" si="180"/>
        <v>0</v>
      </c>
      <c r="B2845" s="44" t="b" cm="1">
        <f t="array" ref="B2845">AND(分科號=E2845,D2845&gt;=分起日,D2845&lt;=分訖日,IF(分專案="全部",TRUE,J2845=分專案))</f>
        <v>0</v>
      </c>
      <c r="C2845" s="45">
        <f t="shared" si="178"/>
        <v>0</v>
      </c>
      <c r="D2845" s="44">
        <f t="shared" si="179"/>
        <v>0</v>
      </c>
      <c r="E2845" s="217">
        <f t="shared" si="181"/>
        <v>0</v>
      </c>
      <c r="F2845" s="284"/>
      <c r="G2845" s="289"/>
      <c r="H2845" s="304"/>
      <c r="I2845" s="290"/>
      <c r="J2845" s="304"/>
      <c r="K2845" s="305"/>
      <c r="L2845" s="50"/>
      <c r="M2845" s="63"/>
    </row>
    <row r="2846" spans="1:13">
      <c r="A2846" s="44">
        <f t="shared" ca="1" si="180"/>
        <v>0</v>
      </c>
      <c r="B2846" s="44" t="b" cm="1">
        <f t="array" ref="B2846">AND(分科號=E2846,D2846&gt;=分起日,D2846&lt;=分訖日,IF(分專案="全部",TRUE,J2846=分專案))</f>
        <v>0</v>
      </c>
      <c r="C2846" s="45">
        <f t="shared" si="178"/>
        <v>0</v>
      </c>
      <c r="D2846" s="44">
        <f t="shared" si="179"/>
        <v>0</v>
      </c>
      <c r="E2846" s="217">
        <f t="shared" si="181"/>
        <v>0</v>
      </c>
      <c r="F2846" s="284"/>
      <c r="G2846" s="289"/>
      <c r="H2846" s="304"/>
      <c r="I2846" s="290"/>
      <c r="J2846" s="304"/>
      <c r="K2846" s="305"/>
      <c r="L2846" s="50"/>
      <c r="M2846" s="63"/>
    </row>
    <row r="2847" spans="1:13">
      <c r="A2847" s="44">
        <f t="shared" ca="1" si="180"/>
        <v>0</v>
      </c>
      <c r="B2847" s="44" t="b" cm="1">
        <f t="array" ref="B2847">AND(分科號=E2847,D2847&gt;=分起日,D2847&lt;=分訖日,IF(分專案="全部",TRUE,J2847=分專案))</f>
        <v>0</v>
      </c>
      <c r="C2847" s="45">
        <f t="shared" si="178"/>
        <v>0</v>
      </c>
      <c r="D2847" s="44">
        <f t="shared" si="179"/>
        <v>0</v>
      </c>
      <c r="E2847" s="217">
        <f t="shared" si="181"/>
        <v>0</v>
      </c>
      <c r="F2847" s="284"/>
      <c r="G2847" s="289"/>
      <c r="H2847" s="304"/>
      <c r="I2847" s="290"/>
      <c r="J2847" s="304"/>
      <c r="K2847" s="305"/>
      <c r="L2847" s="50"/>
      <c r="M2847" s="63"/>
    </row>
    <row r="2848" spans="1:13">
      <c r="A2848" s="44">
        <f t="shared" ca="1" si="180"/>
        <v>0</v>
      </c>
      <c r="B2848" s="44" t="b" cm="1">
        <f t="array" ref="B2848">AND(分科號=E2848,D2848&gt;=分起日,D2848&lt;=分訖日,IF(分專案="全部",TRUE,J2848=分專案))</f>
        <v>0</v>
      </c>
      <c r="C2848" s="45">
        <f t="shared" si="178"/>
        <v>0</v>
      </c>
      <c r="D2848" s="44">
        <f t="shared" si="179"/>
        <v>0</v>
      </c>
      <c r="E2848" s="217">
        <f t="shared" si="181"/>
        <v>0</v>
      </c>
      <c r="F2848" s="284"/>
      <c r="G2848" s="289"/>
      <c r="H2848" s="304"/>
      <c r="I2848" s="290"/>
      <c r="J2848" s="304"/>
      <c r="K2848" s="305"/>
      <c r="L2848" s="50"/>
      <c r="M2848" s="63"/>
    </row>
    <row r="2849" spans="1:13">
      <c r="A2849" s="44">
        <f t="shared" ca="1" si="180"/>
        <v>0</v>
      </c>
      <c r="B2849" s="44" t="b" cm="1">
        <f t="array" ref="B2849">AND(分科號=E2849,D2849&gt;=分起日,D2849&lt;=分訖日,IF(分專案="全部",TRUE,J2849=分專案))</f>
        <v>0</v>
      </c>
      <c r="C2849" s="45">
        <f t="shared" si="178"/>
        <v>0</v>
      </c>
      <c r="D2849" s="44">
        <f t="shared" si="179"/>
        <v>0</v>
      </c>
      <c r="E2849" s="217">
        <f t="shared" si="181"/>
        <v>0</v>
      </c>
      <c r="F2849" s="284"/>
      <c r="G2849" s="289"/>
      <c r="H2849" s="304"/>
      <c r="I2849" s="290"/>
      <c r="J2849" s="304"/>
      <c r="K2849" s="305"/>
      <c r="L2849" s="50"/>
      <c r="M2849" s="63"/>
    </row>
    <row r="2850" spans="1:13">
      <c r="A2850" s="44">
        <f t="shared" ca="1" si="180"/>
        <v>0</v>
      </c>
      <c r="B2850" s="44" t="b" cm="1">
        <f t="array" ref="B2850">AND(分科號=E2850,D2850&gt;=分起日,D2850&lt;=分訖日,IF(分專案="全部",TRUE,J2850=分專案))</f>
        <v>0</v>
      </c>
      <c r="C2850" s="45">
        <f t="shared" si="178"/>
        <v>0</v>
      </c>
      <c r="D2850" s="44">
        <f t="shared" si="179"/>
        <v>0</v>
      </c>
      <c r="E2850" s="217">
        <f t="shared" si="181"/>
        <v>0</v>
      </c>
      <c r="F2850" s="284"/>
      <c r="G2850" s="289"/>
      <c r="H2850" s="304"/>
      <c r="I2850" s="290"/>
      <c r="J2850" s="304"/>
      <c r="K2850" s="305"/>
      <c r="L2850" s="50"/>
      <c r="M2850" s="63"/>
    </row>
    <row r="2851" spans="1:13">
      <c r="A2851" s="44">
        <f t="shared" ca="1" si="180"/>
        <v>0</v>
      </c>
      <c r="B2851" s="44" t="b" cm="1">
        <f t="array" ref="B2851">AND(分科號=E2851,D2851&gt;=分起日,D2851&lt;=分訖日,IF(分專案="全部",TRUE,J2851=分專案))</f>
        <v>0</v>
      </c>
      <c r="C2851" s="45">
        <f t="shared" si="178"/>
        <v>0</v>
      </c>
      <c r="D2851" s="44">
        <f t="shared" si="179"/>
        <v>0</v>
      </c>
      <c r="E2851" s="217">
        <f t="shared" si="181"/>
        <v>0</v>
      </c>
      <c r="F2851" s="284"/>
      <c r="G2851" s="289"/>
      <c r="H2851" s="304"/>
      <c r="I2851" s="290"/>
      <c r="J2851" s="304"/>
      <c r="K2851" s="305"/>
      <c r="L2851" s="50"/>
      <c r="M2851" s="63"/>
    </row>
    <row r="2852" spans="1:13">
      <c r="A2852" s="44">
        <f t="shared" ca="1" si="180"/>
        <v>0</v>
      </c>
      <c r="B2852" s="44" t="b" cm="1">
        <f t="array" ref="B2852">AND(分科號=E2852,D2852&gt;=分起日,D2852&lt;=分訖日,IF(分專案="全部",TRUE,J2852=分專案))</f>
        <v>0</v>
      </c>
      <c r="C2852" s="45">
        <f t="shared" si="178"/>
        <v>0</v>
      </c>
      <c r="D2852" s="44">
        <f t="shared" si="179"/>
        <v>0</v>
      </c>
      <c r="E2852" s="217">
        <f t="shared" si="181"/>
        <v>0</v>
      </c>
      <c r="F2852" s="284"/>
      <c r="G2852" s="289"/>
      <c r="H2852" s="304"/>
      <c r="I2852" s="290"/>
      <c r="J2852" s="304"/>
      <c r="K2852" s="305"/>
      <c r="L2852" s="50"/>
      <c r="M2852" s="63"/>
    </row>
    <row r="2853" spans="1:13">
      <c r="A2853" s="44">
        <f t="shared" ca="1" si="180"/>
        <v>0</v>
      </c>
      <c r="B2853" s="44" t="b" cm="1">
        <f t="array" ref="B2853">AND(分科號=E2853,D2853&gt;=分起日,D2853&lt;=分訖日,IF(分專案="全部",TRUE,J2853=分專案))</f>
        <v>0</v>
      </c>
      <c r="C2853" s="45">
        <f t="shared" si="178"/>
        <v>0</v>
      </c>
      <c r="D2853" s="44">
        <f t="shared" si="179"/>
        <v>0</v>
      </c>
      <c r="E2853" s="217">
        <f t="shared" si="181"/>
        <v>0</v>
      </c>
      <c r="F2853" s="284"/>
      <c r="G2853" s="289"/>
      <c r="H2853" s="304"/>
      <c r="I2853" s="290"/>
      <c r="J2853" s="304"/>
      <c r="K2853" s="305"/>
      <c r="L2853" s="50"/>
      <c r="M2853" s="63"/>
    </row>
    <row r="2854" spans="1:13">
      <c r="A2854" s="44">
        <f t="shared" ca="1" si="180"/>
        <v>0</v>
      </c>
      <c r="B2854" s="44" t="b" cm="1">
        <f t="array" ref="B2854">AND(分科號=E2854,D2854&gt;=分起日,D2854&lt;=分訖日,IF(分專案="全部",TRUE,J2854=分專案))</f>
        <v>0</v>
      </c>
      <c r="C2854" s="45">
        <f t="shared" si="178"/>
        <v>0</v>
      </c>
      <c r="D2854" s="44">
        <f t="shared" si="179"/>
        <v>0</v>
      </c>
      <c r="E2854" s="217">
        <f t="shared" si="181"/>
        <v>0</v>
      </c>
      <c r="F2854" s="284"/>
      <c r="G2854" s="289"/>
      <c r="H2854" s="304"/>
      <c r="I2854" s="290"/>
      <c r="J2854" s="304"/>
      <c r="K2854" s="305"/>
      <c r="L2854" s="50"/>
      <c r="M2854" s="63"/>
    </row>
    <row r="2855" spans="1:13">
      <c r="A2855" s="44">
        <f t="shared" ca="1" si="180"/>
        <v>0</v>
      </c>
      <c r="B2855" s="44" t="b" cm="1">
        <f t="array" ref="B2855">AND(分科號=E2855,D2855&gt;=分起日,D2855&lt;=分訖日,IF(分專案="全部",TRUE,J2855=分專案))</f>
        <v>0</v>
      </c>
      <c r="C2855" s="45">
        <f t="shared" si="178"/>
        <v>0</v>
      </c>
      <c r="D2855" s="44">
        <f t="shared" si="179"/>
        <v>0</v>
      </c>
      <c r="E2855" s="217">
        <f t="shared" si="181"/>
        <v>0</v>
      </c>
      <c r="F2855" s="284"/>
      <c r="G2855" s="289"/>
      <c r="H2855" s="304"/>
      <c r="I2855" s="290"/>
      <c r="J2855" s="304"/>
      <c r="K2855" s="305"/>
      <c r="L2855" s="50"/>
      <c r="M2855" s="63"/>
    </row>
    <row r="2856" spans="1:13">
      <c r="A2856" s="44">
        <f t="shared" ca="1" si="180"/>
        <v>0</v>
      </c>
      <c r="B2856" s="44" t="b" cm="1">
        <f t="array" ref="B2856">AND(分科號=E2856,D2856&gt;=分起日,D2856&lt;=分訖日,IF(分專案="全部",TRUE,J2856=分專案))</f>
        <v>0</v>
      </c>
      <c r="C2856" s="45">
        <f t="shared" si="178"/>
        <v>0</v>
      </c>
      <c r="D2856" s="44">
        <f t="shared" si="179"/>
        <v>0</v>
      </c>
      <c r="E2856" s="217">
        <f t="shared" si="181"/>
        <v>0</v>
      </c>
      <c r="F2856" s="284"/>
      <c r="G2856" s="289"/>
      <c r="H2856" s="304"/>
      <c r="I2856" s="290"/>
      <c r="J2856" s="304"/>
      <c r="K2856" s="305"/>
      <c r="L2856" s="50"/>
      <c r="M2856" s="63"/>
    </row>
    <row r="2857" spans="1:13">
      <c r="A2857" s="44">
        <f t="shared" ca="1" si="180"/>
        <v>0</v>
      </c>
      <c r="B2857" s="44" t="b" cm="1">
        <f t="array" ref="B2857">AND(分科號=E2857,D2857&gt;=分起日,D2857&lt;=分訖日,IF(分專案="全部",TRUE,J2857=分專案))</f>
        <v>0</v>
      </c>
      <c r="C2857" s="45">
        <f t="shared" si="178"/>
        <v>0</v>
      </c>
      <c r="D2857" s="44">
        <f t="shared" si="179"/>
        <v>0</v>
      </c>
      <c r="E2857" s="217">
        <f t="shared" si="181"/>
        <v>0</v>
      </c>
      <c r="F2857" s="284"/>
      <c r="G2857" s="289"/>
      <c r="H2857" s="304"/>
      <c r="I2857" s="290"/>
      <c r="J2857" s="304"/>
      <c r="K2857" s="305"/>
      <c r="L2857" s="50"/>
      <c r="M2857" s="63"/>
    </row>
    <row r="2858" spans="1:13">
      <c r="A2858" s="44">
        <f t="shared" ca="1" si="180"/>
        <v>0</v>
      </c>
      <c r="B2858" s="44" t="b" cm="1">
        <f t="array" ref="B2858">AND(分科號=E2858,D2858&gt;=分起日,D2858&lt;=分訖日,IF(分專案="全部",TRUE,J2858=分專案))</f>
        <v>0</v>
      </c>
      <c r="C2858" s="45">
        <f t="shared" si="178"/>
        <v>0</v>
      </c>
      <c r="D2858" s="44">
        <f t="shared" si="179"/>
        <v>0</v>
      </c>
      <c r="E2858" s="217">
        <f t="shared" si="181"/>
        <v>0</v>
      </c>
      <c r="F2858" s="284"/>
      <c r="G2858" s="289"/>
      <c r="H2858" s="304"/>
      <c r="I2858" s="290"/>
      <c r="J2858" s="304"/>
      <c r="K2858" s="305"/>
      <c r="L2858" s="50"/>
      <c r="M2858" s="63"/>
    </row>
    <row r="2859" spans="1:13">
      <c r="A2859" s="44">
        <f t="shared" ca="1" si="180"/>
        <v>0</v>
      </c>
      <c r="B2859" s="44" t="b" cm="1">
        <f t="array" ref="B2859">AND(分科號=E2859,D2859&gt;=分起日,D2859&lt;=分訖日,IF(分專案="全部",TRUE,J2859=分專案))</f>
        <v>0</v>
      </c>
      <c r="C2859" s="45">
        <f t="shared" si="178"/>
        <v>0</v>
      </c>
      <c r="D2859" s="44">
        <f t="shared" si="179"/>
        <v>0</v>
      </c>
      <c r="E2859" s="217">
        <f t="shared" si="181"/>
        <v>0</v>
      </c>
      <c r="F2859" s="284"/>
      <c r="G2859" s="289"/>
      <c r="H2859" s="304"/>
      <c r="I2859" s="290"/>
      <c r="J2859" s="304"/>
      <c r="K2859" s="305"/>
      <c r="L2859" s="50"/>
      <c r="M2859" s="63"/>
    </row>
    <row r="2860" spans="1:13">
      <c r="A2860" s="44">
        <f t="shared" ca="1" si="180"/>
        <v>0</v>
      </c>
      <c r="B2860" s="44" t="b" cm="1">
        <f t="array" ref="B2860">AND(分科號=E2860,D2860&gt;=分起日,D2860&lt;=分訖日,IF(分專案="全部",TRUE,J2860=分專案))</f>
        <v>0</v>
      </c>
      <c r="C2860" s="45">
        <f t="shared" si="178"/>
        <v>0</v>
      </c>
      <c r="D2860" s="44">
        <f t="shared" si="179"/>
        <v>0</v>
      </c>
      <c r="E2860" s="217">
        <f t="shared" si="181"/>
        <v>0</v>
      </c>
      <c r="F2860" s="284"/>
      <c r="G2860" s="289"/>
      <c r="H2860" s="304"/>
      <c r="I2860" s="290"/>
      <c r="J2860" s="304"/>
      <c r="K2860" s="305"/>
      <c r="L2860" s="50"/>
      <c r="M2860" s="63"/>
    </row>
    <row r="2861" spans="1:13">
      <c r="A2861" s="44">
        <f t="shared" ca="1" si="180"/>
        <v>0</v>
      </c>
      <c r="B2861" s="44" t="b" cm="1">
        <f t="array" ref="B2861">AND(分科號=E2861,D2861&gt;=分起日,D2861&lt;=分訖日,IF(分專案="全部",TRUE,J2861=分專案))</f>
        <v>0</v>
      </c>
      <c r="C2861" s="45">
        <f t="shared" si="178"/>
        <v>0</v>
      </c>
      <c r="D2861" s="44">
        <f t="shared" si="179"/>
        <v>0</v>
      </c>
      <c r="E2861" s="217">
        <f t="shared" si="181"/>
        <v>0</v>
      </c>
      <c r="F2861" s="284"/>
      <c r="G2861" s="289"/>
      <c r="H2861" s="304"/>
      <c r="I2861" s="290"/>
      <c r="J2861" s="304"/>
      <c r="K2861" s="305"/>
      <c r="L2861" s="50"/>
      <c r="M2861" s="63"/>
    </row>
    <row r="2862" spans="1:13">
      <c r="A2862" s="44">
        <f t="shared" ca="1" si="180"/>
        <v>0</v>
      </c>
      <c r="B2862" s="44" t="b" cm="1">
        <f t="array" ref="B2862">AND(分科號=E2862,D2862&gt;=分起日,D2862&lt;=分訖日,IF(分專案="全部",TRUE,J2862=分專案))</f>
        <v>0</v>
      </c>
      <c r="C2862" s="45">
        <f t="shared" si="178"/>
        <v>0</v>
      </c>
      <c r="D2862" s="44">
        <f t="shared" si="179"/>
        <v>0</v>
      </c>
      <c r="E2862" s="217">
        <f t="shared" si="181"/>
        <v>0</v>
      </c>
      <c r="F2862" s="284"/>
      <c r="G2862" s="289"/>
      <c r="H2862" s="304"/>
      <c r="I2862" s="290"/>
      <c r="J2862" s="304"/>
      <c r="K2862" s="305"/>
      <c r="L2862" s="50"/>
      <c r="M2862" s="63"/>
    </row>
    <row r="2863" spans="1:13">
      <c r="A2863" s="44">
        <f t="shared" ca="1" si="180"/>
        <v>0</v>
      </c>
      <c r="B2863" s="44" t="b" cm="1">
        <f t="array" ref="B2863">AND(分科號=E2863,D2863&gt;=分起日,D2863&lt;=分訖日,IF(分專案="全部",TRUE,J2863=分專案))</f>
        <v>0</v>
      </c>
      <c r="C2863" s="45">
        <f t="shared" si="178"/>
        <v>0</v>
      </c>
      <c r="D2863" s="44">
        <f t="shared" si="179"/>
        <v>0</v>
      </c>
      <c r="E2863" s="217">
        <f t="shared" si="181"/>
        <v>0</v>
      </c>
      <c r="F2863" s="284"/>
      <c r="G2863" s="289"/>
      <c r="H2863" s="304"/>
      <c r="I2863" s="290"/>
      <c r="J2863" s="304"/>
      <c r="K2863" s="305"/>
      <c r="L2863" s="50"/>
      <c r="M2863" s="63"/>
    </row>
    <row r="2864" spans="1:13">
      <c r="A2864" s="44">
        <f t="shared" ca="1" si="180"/>
        <v>0</v>
      </c>
      <c r="B2864" s="44" t="b" cm="1">
        <f t="array" ref="B2864">AND(分科號=E2864,D2864&gt;=分起日,D2864&lt;=分訖日,IF(分專案="全部",TRUE,J2864=分專案))</f>
        <v>0</v>
      </c>
      <c r="C2864" s="45">
        <f t="shared" si="178"/>
        <v>0</v>
      </c>
      <c r="D2864" s="44">
        <f t="shared" si="179"/>
        <v>0</v>
      </c>
      <c r="E2864" s="217">
        <f t="shared" si="181"/>
        <v>0</v>
      </c>
      <c r="F2864" s="284"/>
      <c r="G2864" s="289"/>
      <c r="H2864" s="304"/>
      <c r="I2864" s="290"/>
      <c r="J2864" s="304"/>
      <c r="K2864" s="305"/>
      <c r="L2864" s="50"/>
      <c r="M2864" s="63"/>
    </row>
    <row r="2865" spans="1:13">
      <c r="A2865" s="44">
        <f t="shared" ca="1" si="180"/>
        <v>0</v>
      </c>
      <c r="B2865" s="44" t="b" cm="1">
        <f t="array" ref="B2865">AND(分科號=E2865,D2865&gt;=分起日,D2865&lt;=分訖日,IF(分專案="全部",TRUE,J2865=分專案))</f>
        <v>0</v>
      </c>
      <c r="C2865" s="45">
        <f t="shared" si="178"/>
        <v>0</v>
      </c>
      <c r="D2865" s="44">
        <f t="shared" si="179"/>
        <v>0</v>
      </c>
      <c r="E2865" s="217">
        <f t="shared" si="181"/>
        <v>0</v>
      </c>
      <c r="F2865" s="284"/>
      <c r="G2865" s="289"/>
      <c r="H2865" s="304"/>
      <c r="I2865" s="290"/>
      <c r="J2865" s="304"/>
      <c r="K2865" s="305"/>
      <c r="L2865" s="50"/>
      <c r="M2865" s="63"/>
    </row>
    <row r="2866" spans="1:13">
      <c r="A2866" s="44">
        <f t="shared" ca="1" si="180"/>
        <v>0</v>
      </c>
      <c r="B2866" s="44" t="b" cm="1">
        <f t="array" ref="B2866">AND(分科號=E2866,D2866&gt;=分起日,D2866&lt;=分訖日,IF(分專案="全部",TRUE,J2866=分專案))</f>
        <v>0</v>
      </c>
      <c r="C2866" s="45">
        <f t="shared" si="178"/>
        <v>0</v>
      </c>
      <c r="D2866" s="44">
        <f t="shared" si="179"/>
        <v>0</v>
      </c>
      <c r="E2866" s="217">
        <f t="shared" si="181"/>
        <v>0</v>
      </c>
      <c r="F2866" s="284"/>
      <c r="G2866" s="289"/>
      <c r="H2866" s="304"/>
      <c r="I2866" s="290"/>
      <c r="J2866" s="304"/>
      <c r="K2866" s="305"/>
      <c r="L2866" s="50"/>
      <c r="M2866" s="63"/>
    </row>
    <row r="2867" spans="1:13">
      <c r="A2867" s="44">
        <f t="shared" ca="1" si="180"/>
        <v>0</v>
      </c>
      <c r="B2867" s="44" t="b" cm="1">
        <f t="array" ref="B2867">AND(分科號=E2867,D2867&gt;=分起日,D2867&lt;=分訖日,IF(分專案="全部",TRUE,J2867=分專案))</f>
        <v>0</v>
      </c>
      <c r="C2867" s="45">
        <f t="shared" si="178"/>
        <v>0</v>
      </c>
      <c r="D2867" s="44">
        <f t="shared" si="179"/>
        <v>0</v>
      </c>
      <c r="E2867" s="217">
        <f t="shared" si="181"/>
        <v>0</v>
      </c>
      <c r="F2867" s="284"/>
      <c r="G2867" s="289"/>
      <c r="H2867" s="304"/>
      <c r="I2867" s="290"/>
      <c r="J2867" s="304"/>
      <c r="K2867" s="305"/>
      <c r="L2867" s="50"/>
      <c r="M2867" s="63"/>
    </row>
    <row r="2868" spans="1:13">
      <c r="A2868" s="44">
        <f t="shared" ca="1" si="180"/>
        <v>0</v>
      </c>
      <c r="B2868" s="44" t="b" cm="1">
        <f t="array" ref="B2868">AND(分科號=E2868,D2868&gt;=分起日,D2868&lt;=分訖日,IF(分專案="全部",TRUE,J2868=分專案))</f>
        <v>0</v>
      </c>
      <c r="C2868" s="45">
        <f t="shared" si="178"/>
        <v>0</v>
      </c>
      <c r="D2868" s="44">
        <f t="shared" si="179"/>
        <v>0</v>
      </c>
      <c r="E2868" s="217">
        <f t="shared" si="181"/>
        <v>0</v>
      </c>
      <c r="F2868" s="284"/>
      <c r="G2868" s="289"/>
      <c r="H2868" s="304"/>
      <c r="I2868" s="290"/>
      <c r="J2868" s="304"/>
      <c r="K2868" s="305"/>
      <c r="L2868" s="50"/>
      <c r="M2868" s="63"/>
    </row>
    <row r="2869" spans="1:13">
      <c r="A2869" s="44">
        <f t="shared" ca="1" si="180"/>
        <v>0</v>
      </c>
      <c r="B2869" s="44" t="b" cm="1">
        <f t="array" ref="B2869">AND(分科號=E2869,D2869&gt;=分起日,D2869&lt;=分訖日,IF(分專案="全部",TRUE,J2869=分專案))</f>
        <v>0</v>
      </c>
      <c r="C2869" s="45">
        <f t="shared" si="178"/>
        <v>0</v>
      </c>
      <c r="D2869" s="44">
        <f t="shared" si="179"/>
        <v>0</v>
      </c>
      <c r="E2869" s="217">
        <f t="shared" si="181"/>
        <v>0</v>
      </c>
      <c r="F2869" s="284"/>
      <c r="G2869" s="289"/>
      <c r="H2869" s="304"/>
      <c r="I2869" s="290"/>
      <c r="J2869" s="304"/>
      <c r="K2869" s="305"/>
      <c r="L2869" s="50"/>
      <c r="M2869" s="63"/>
    </row>
    <row r="2870" spans="1:13">
      <c r="A2870" s="44">
        <f t="shared" ca="1" si="180"/>
        <v>0</v>
      </c>
      <c r="B2870" s="44" t="b" cm="1">
        <f t="array" ref="B2870">AND(分科號=E2870,D2870&gt;=分起日,D2870&lt;=分訖日,IF(分專案="全部",TRUE,J2870=分專案))</f>
        <v>0</v>
      </c>
      <c r="C2870" s="45">
        <f t="shared" si="178"/>
        <v>0</v>
      </c>
      <c r="D2870" s="44">
        <f t="shared" si="179"/>
        <v>0</v>
      </c>
      <c r="E2870" s="217">
        <f t="shared" si="181"/>
        <v>0</v>
      </c>
      <c r="F2870" s="284"/>
      <c r="G2870" s="289"/>
      <c r="H2870" s="304"/>
      <c r="I2870" s="290"/>
      <c r="J2870" s="304"/>
      <c r="K2870" s="305"/>
      <c r="L2870" s="50"/>
      <c r="M2870" s="63"/>
    </row>
    <row r="2871" spans="1:13">
      <c r="A2871" s="44">
        <f t="shared" ca="1" si="180"/>
        <v>0</v>
      </c>
      <c r="B2871" s="44" t="b" cm="1">
        <f t="array" ref="B2871">AND(分科號=E2871,D2871&gt;=分起日,D2871&lt;=分訖日,IF(分專案="全部",TRUE,J2871=分專案))</f>
        <v>0</v>
      </c>
      <c r="C2871" s="45">
        <f t="shared" si="178"/>
        <v>0</v>
      </c>
      <c r="D2871" s="44">
        <f t="shared" si="179"/>
        <v>0</v>
      </c>
      <c r="E2871" s="217">
        <f t="shared" si="181"/>
        <v>0</v>
      </c>
      <c r="F2871" s="284"/>
      <c r="G2871" s="289"/>
      <c r="H2871" s="304"/>
      <c r="I2871" s="290"/>
      <c r="J2871" s="304"/>
      <c r="K2871" s="305"/>
      <c r="L2871" s="50"/>
      <c r="M2871" s="63"/>
    </row>
    <row r="2872" spans="1:13">
      <c r="A2872" s="44">
        <f t="shared" ca="1" si="180"/>
        <v>0</v>
      </c>
      <c r="B2872" s="44" t="b" cm="1">
        <f t="array" ref="B2872">AND(分科號=E2872,D2872&gt;=分起日,D2872&lt;=分訖日,IF(分專案="全部",TRUE,J2872=分專案))</f>
        <v>0</v>
      </c>
      <c r="C2872" s="45">
        <f t="shared" si="178"/>
        <v>0</v>
      </c>
      <c r="D2872" s="44">
        <f t="shared" si="179"/>
        <v>0</v>
      </c>
      <c r="E2872" s="217">
        <f t="shared" si="181"/>
        <v>0</v>
      </c>
      <c r="F2872" s="284"/>
      <c r="G2872" s="289"/>
      <c r="H2872" s="304"/>
      <c r="I2872" s="290"/>
      <c r="J2872" s="304"/>
      <c r="K2872" s="305"/>
      <c r="L2872" s="50"/>
      <c r="M2872" s="63"/>
    </row>
    <row r="2873" spans="1:13">
      <c r="A2873" s="44">
        <f t="shared" ca="1" si="180"/>
        <v>0</v>
      </c>
      <c r="B2873" s="44" t="b" cm="1">
        <f t="array" ref="B2873">AND(分科號=E2873,D2873&gt;=分起日,D2873&lt;=分訖日,IF(分專案="全部",TRUE,J2873=分專案))</f>
        <v>0</v>
      </c>
      <c r="C2873" s="45">
        <f t="shared" si="178"/>
        <v>0</v>
      </c>
      <c r="D2873" s="44">
        <f t="shared" si="179"/>
        <v>0</v>
      </c>
      <c r="E2873" s="217">
        <f t="shared" si="181"/>
        <v>0</v>
      </c>
      <c r="F2873" s="284"/>
      <c r="G2873" s="289"/>
      <c r="H2873" s="304"/>
      <c r="I2873" s="290"/>
      <c r="J2873" s="304"/>
      <c r="K2873" s="305"/>
      <c r="L2873" s="50"/>
      <c r="M2873" s="63"/>
    </row>
    <row r="2874" spans="1:13">
      <c r="A2874" s="44">
        <f t="shared" ca="1" si="180"/>
        <v>0</v>
      </c>
      <c r="B2874" s="44" t="b" cm="1">
        <f t="array" ref="B2874">AND(分科號=E2874,D2874&gt;=分起日,D2874&lt;=分訖日,IF(分專案="全部",TRUE,J2874=分專案))</f>
        <v>0</v>
      </c>
      <c r="C2874" s="45">
        <f t="shared" si="178"/>
        <v>0</v>
      </c>
      <c r="D2874" s="44">
        <f t="shared" si="179"/>
        <v>0</v>
      </c>
      <c r="E2874" s="217">
        <f t="shared" si="181"/>
        <v>0</v>
      </c>
      <c r="F2874" s="284"/>
      <c r="G2874" s="289"/>
      <c r="H2874" s="304"/>
      <c r="I2874" s="290"/>
      <c r="J2874" s="304"/>
      <c r="K2874" s="305"/>
      <c r="L2874" s="50"/>
      <c r="M2874" s="63"/>
    </row>
    <row r="2875" spans="1:13">
      <c r="A2875" s="44">
        <f t="shared" ca="1" si="180"/>
        <v>0</v>
      </c>
      <c r="B2875" s="44" t="b" cm="1">
        <f t="array" ref="B2875">AND(分科號=E2875,D2875&gt;=分起日,D2875&lt;=分訖日,IF(分專案="全部",TRUE,J2875=分專案))</f>
        <v>0</v>
      </c>
      <c r="C2875" s="45">
        <f t="shared" si="178"/>
        <v>0</v>
      </c>
      <c r="D2875" s="44">
        <f t="shared" si="179"/>
        <v>0</v>
      </c>
      <c r="E2875" s="217">
        <f t="shared" si="181"/>
        <v>0</v>
      </c>
      <c r="F2875" s="284"/>
      <c r="G2875" s="289"/>
      <c r="H2875" s="304"/>
      <c r="I2875" s="290"/>
      <c r="J2875" s="304"/>
      <c r="K2875" s="305"/>
      <c r="L2875" s="50"/>
      <c r="M2875" s="63"/>
    </row>
    <row r="2876" spans="1:13">
      <c r="A2876" s="44">
        <f t="shared" ca="1" si="180"/>
        <v>0</v>
      </c>
      <c r="B2876" s="44" t="b" cm="1">
        <f t="array" ref="B2876">AND(分科號=E2876,D2876&gt;=分起日,D2876&lt;=分訖日,IF(分專案="全部",TRUE,J2876=分專案))</f>
        <v>0</v>
      </c>
      <c r="C2876" s="45">
        <f t="shared" si="178"/>
        <v>0</v>
      </c>
      <c r="D2876" s="44">
        <f t="shared" si="179"/>
        <v>0</v>
      </c>
      <c r="E2876" s="217">
        <f t="shared" si="181"/>
        <v>0</v>
      </c>
      <c r="F2876" s="284"/>
      <c r="G2876" s="289"/>
      <c r="H2876" s="304"/>
      <c r="I2876" s="290"/>
      <c r="J2876" s="304"/>
      <c r="K2876" s="305"/>
      <c r="L2876" s="50"/>
      <c r="M2876" s="63"/>
    </row>
    <row r="2877" spans="1:13">
      <c r="A2877" s="44">
        <f t="shared" ca="1" si="180"/>
        <v>0</v>
      </c>
      <c r="B2877" s="44" t="b" cm="1">
        <f t="array" ref="B2877">AND(分科號=E2877,D2877&gt;=分起日,D2877&lt;=分訖日,IF(分專案="全部",TRUE,J2877=分專案))</f>
        <v>0</v>
      </c>
      <c r="C2877" s="45">
        <f t="shared" si="178"/>
        <v>0</v>
      </c>
      <c r="D2877" s="44">
        <f t="shared" si="179"/>
        <v>0</v>
      </c>
      <c r="E2877" s="217">
        <f t="shared" si="181"/>
        <v>0</v>
      </c>
      <c r="F2877" s="284"/>
      <c r="G2877" s="289"/>
      <c r="H2877" s="304"/>
      <c r="I2877" s="290"/>
      <c r="J2877" s="304"/>
      <c r="K2877" s="305"/>
      <c r="L2877" s="50"/>
      <c r="M2877" s="63"/>
    </row>
    <row r="2878" spans="1:13">
      <c r="A2878" s="44">
        <f t="shared" ca="1" si="180"/>
        <v>0</v>
      </c>
      <c r="B2878" s="44" t="b" cm="1">
        <f t="array" ref="B2878">AND(分科號=E2878,D2878&gt;=分起日,D2878&lt;=分訖日,IF(分專案="全部",TRUE,J2878=分專案))</f>
        <v>0</v>
      </c>
      <c r="C2878" s="45">
        <f t="shared" si="178"/>
        <v>0</v>
      </c>
      <c r="D2878" s="44">
        <f t="shared" si="179"/>
        <v>0</v>
      </c>
      <c r="E2878" s="217">
        <f t="shared" si="181"/>
        <v>0</v>
      </c>
      <c r="F2878" s="284"/>
      <c r="G2878" s="289"/>
      <c r="H2878" s="304"/>
      <c r="I2878" s="290"/>
      <c r="J2878" s="304"/>
      <c r="K2878" s="305"/>
      <c r="L2878" s="50"/>
      <c r="M2878" s="63"/>
    </row>
    <row r="2879" spans="1:13">
      <c r="A2879" s="44">
        <f t="shared" ca="1" si="180"/>
        <v>0</v>
      </c>
      <c r="B2879" s="44" t="b" cm="1">
        <f t="array" ref="B2879">AND(分科號=E2879,D2879&gt;=分起日,D2879&lt;=分訖日,IF(分專案="全部",TRUE,J2879=分專案))</f>
        <v>0</v>
      </c>
      <c r="C2879" s="45">
        <f t="shared" si="178"/>
        <v>0</v>
      </c>
      <c r="D2879" s="44">
        <f t="shared" si="179"/>
        <v>0</v>
      </c>
      <c r="E2879" s="217">
        <f t="shared" si="181"/>
        <v>0</v>
      </c>
      <c r="F2879" s="284"/>
      <c r="G2879" s="289"/>
      <c r="H2879" s="304"/>
      <c r="I2879" s="290"/>
      <c r="J2879" s="304"/>
      <c r="K2879" s="305"/>
      <c r="L2879" s="50"/>
      <c r="M2879" s="63"/>
    </row>
    <row r="2880" spans="1:13">
      <c r="A2880" s="44">
        <f t="shared" ca="1" si="180"/>
        <v>0</v>
      </c>
      <c r="B2880" s="44" t="b" cm="1">
        <f t="array" ref="B2880">AND(分科號=E2880,D2880&gt;=分起日,D2880&lt;=分訖日,IF(分專案="全部",TRUE,J2880=分專案))</f>
        <v>0</v>
      </c>
      <c r="C2880" s="45">
        <f t="shared" si="178"/>
        <v>0</v>
      </c>
      <c r="D2880" s="44">
        <f t="shared" si="179"/>
        <v>0</v>
      </c>
      <c r="E2880" s="217">
        <f t="shared" si="181"/>
        <v>0</v>
      </c>
      <c r="F2880" s="284"/>
      <c r="G2880" s="289"/>
      <c r="H2880" s="304"/>
      <c r="I2880" s="290"/>
      <c r="J2880" s="304"/>
      <c r="K2880" s="305"/>
      <c r="L2880" s="50"/>
      <c r="M2880" s="63"/>
    </row>
    <row r="2881" spans="1:13">
      <c r="A2881" s="44">
        <f t="shared" ca="1" si="180"/>
        <v>0</v>
      </c>
      <c r="B2881" s="44" t="b" cm="1">
        <f t="array" ref="B2881">AND(分科號=E2881,D2881&gt;=分起日,D2881&lt;=分訖日,IF(分專案="全部",TRUE,J2881=分專案))</f>
        <v>0</v>
      </c>
      <c r="C2881" s="45">
        <f t="shared" si="178"/>
        <v>0</v>
      </c>
      <c r="D2881" s="44">
        <f t="shared" si="179"/>
        <v>0</v>
      </c>
      <c r="E2881" s="217">
        <f t="shared" si="181"/>
        <v>0</v>
      </c>
      <c r="F2881" s="284"/>
      <c r="G2881" s="289"/>
      <c r="H2881" s="304"/>
      <c r="I2881" s="290"/>
      <c r="J2881" s="304"/>
      <c r="K2881" s="305"/>
      <c r="L2881" s="50"/>
      <c r="M2881" s="63"/>
    </row>
    <row r="2882" spans="1:13">
      <c r="A2882" s="44">
        <f t="shared" ca="1" si="180"/>
        <v>0</v>
      </c>
      <c r="B2882" s="44" t="b" cm="1">
        <f t="array" ref="B2882">AND(分科號=E2882,D2882&gt;=分起日,D2882&lt;=分訖日,IF(分專案="全部",TRUE,J2882=分專案))</f>
        <v>0</v>
      </c>
      <c r="C2882" s="45">
        <f t="shared" si="178"/>
        <v>0</v>
      </c>
      <c r="D2882" s="44">
        <f t="shared" si="179"/>
        <v>0</v>
      </c>
      <c r="E2882" s="217">
        <f t="shared" si="181"/>
        <v>0</v>
      </c>
      <c r="F2882" s="284"/>
      <c r="G2882" s="289"/>
      <c r="H2882" s="304"/>
      <c r="I2882" s="290"/>
      <c r="J2882" s="304"/>
      <c r="K2882" s="305"/>
      <c r="L2882" s="50"/>
      <c r="M2882" s="63"/>
    </row>
    <row r="2883" spans="1:13">
      <c r="A2883" s="44">
        <f t="shared" ca="1" si="180"/>
        <v>0</v>
      </c>
      <c r="B2883" s="44" t="b" cm="1">
        <f t="array" ref="B2883">AND(分科號=E2883,D2883&gt;=分起日,D2883&lt;=分訖日,IF(分專案="全部",TRUE,J2883=分專案))</f>
        <v>0</v>
      </c>
      <c r="C2883" s="45">
        <f t="shared" si="178"/>
        <v>0</v>
      </c>
      <c r="D2883" s="44">
        <f t="shared" si="179"/>
        <v>0</v>
      </c>
      <c r="E2883" s="217">
        <f t="shared" si="181"/>
        <v>0</v>
      </c>
      <c r="F2883" s="284"/>
      <c r="G2883" s="289"/>
      <c r="H2883" s="304"/>
      <c r="I2883" s="290"/>
      <c r="J2883" s="304"/>
      <c r="K2883" s="305"/>
      <c r="L2883" s="50"/>
      <c r="M2883" s="63"/>
    </row>
    <row r="2884" spans="1:13">
      <c r="A2884" s="44">
        <f t="shared" ca="1" si="180"/>
        <v>0</v>
      </c>
      <c r="B2884" s="44" t="b" cm="1">
        <f t="array" ref="B2884">AND(分科號=E2884,D2884&gt;=分起日,D2884&lt;=分訖日,IF(分專案="全部",TRUE,J2884=分專案))</f>
        <v>0</v>
      </c>
      <c r="C2884" s="45">
        <f t="shared" si="178"/>
        <v>0</v>
      </c>
      <c r="D2884" s="44">
        <f t="shared" si="179"/>
        <v>0</v>
      </c>
      <c r="E2884" s="217">
        <f t="shared" si="181"/>
        <v>0</v>
      </c>
      <c r="F2884" s="284"/>
      <c r="G2884" s="289"/>
      <c r="H2884" s="304"/>
      <c r="I2884" s="290"/>
      <c r="J2884" s="304"/>
      <c r="K2884" s="305"/>
      <c r="L2884" s="50"/>
      <c r="M2884" s="63"/>
    </row>
    <row r="2885" spans="1:13">
      <c r="A2885" s="44">
        <f t="shared" ca="1" si="180"/>
        <v>0</v>
      </c>
      <c r="B2885" s="44" t="b" cm="1">
        <f t="array" ref="B2885">AND(分科號=E2885,D2885&gt;=分起日,D2885&lt;=分訖日,IF(分專案="全部",TRUE,J2885=分專案))</f>
        <v>0</v>
      </c>
      <c r="C2885" s="45">
        <f t="shared" si="178"/>
        <v>0</v>
      </c>
      <c r="D2885" s="44">
        <f t="shared" si="179"/>
        <v>0</v>
      </c>
      <c r="E2885" s="217">
        <f t="shared" si="181"/>
        <v>0</v>
      </c>
      <c r="F2885" s="284"/>
      <c r="G2885" s="289"/>
      <c r="H2885" s="304"/>
      <c r="I2885" s="290"/>
      <c r="J2885" s="304"/>
      <c r="K2885" s="305"/>
      <c r="L2885" s="50"/>
      <c r="M2885" s="63"/>
    </row>
    <row r="2886" spans="1:13">
      <c r="A2886" s="44">
        <f t="shared" ca="1" si="180"/>
        <v>0</v>
      </c>
      <c r="B2886" s="44" t="b" cm="1">
        <f t="array" ref="B2886">AND(分科號=E2886,D2886&gt;=分起日,D2886&lt;=分訖日,IF(分專案="全部",TRUE,J2886=分專案))</f>
        <v>0</v>
      </c>
      <c r="C2886" s="45">
        <f t="shared" si="178"/>
        <v>0</v>
      </c>
      <c r="D2886" s="44">
        <f t="shared" si="179"/>
        <v>0</v>
      </c>
      <c r="E2886" s="217">
        <f t="shared" si="181"/>
        <v>0</v>
      </c>
      <c r="F2886" s="284"/>
      <c r="G2886" s="289"/>
      <c r="H2886" s="304"/>
      <c r="I2886" s="290"/>
      <c r="J2886" s="304"/>
      <c r="K2886" s="305"/>
      <c r="L2886" s="50"/>
      <c r="M2886" s="63"/>
    </row>
    <row r="2887" spans="1:13">
      <c r="A2887" s="44">
        <f t="shared" ca="1" si="180"/>
        <v>0</v>
      </c>
      <c r="B2887" s="44" t="b" cm="1">
        <f t="array" ref="B2887">AND(分科號=E2887,D2887&gt;=分起日,D2887&lt;=分訖日,IF(分專案="全部",TRUE,J2887=分專案))</f>
        <v>0</v>
      </c>
      <c r="C2887" s="45">
        <f t="shared" ref="C2887:C2950" si="182">IF(F2887&lt;&gt;"",F2887,IF(E2887&lt;&gt;0,INDEX(C:C,ROW()-1),0))</f>
        <v>0</v>
      </c>
      <c r="D2887" s="44">
        <f t="shared" ref="D2887:D2950" si="183">IF(G2887&lt;&gt;"",G2887,IF(E2887&lt;&gt;0,INDEX(D:D,ROW()-1),0))</f>
        <v>0</v>
      </c>
      <c r="E2887" s="217">
        <f t="shared" si="181"/>
        <v>0</v>
      </c>
      <c r="F2887" s="284"/>
      <c r="G2887" s="289"/>
      <c r="H2887" s="304"/>
      <c r="I2887" s="290"/>
      <c r="J2887" s="304"/>
      <c r="K2887" s="305"/>
      <c r="L2887" s="50"/>
      <c r="M2887" s="63"/>
    </row>
    <row r="2888" spans="1:13">
      <c r="A2888" s="44">
        <f t="shared" ca="1" si="180"/>
        <v>0</v>
      </c>
      <c r="B2888" s="44" t="b" cm="1">
        <f t="array" ref="B2888">AND(分科號=E2888,D2888&gt;=分起日,D2888&lt;=分訖日,IF(分專案="全部",TRUE,J2888=分專案))</f>
        <v>0</v>
      </c>
      <c r="C2888" s="45">
        <f t="shared" si="182"/>
        <v>0</v>
      </c>
      <c r="D2888" s="44">
        <f t="shared" si="183"/>
        <v>0</v>
      </c>
      <c r="E2888" s="217">
        <f t="shared" si="181"/>
        <v>0</v>
      </c>
      <c r="F2888" s="284"/>
      <c r="G2888" s="289"/>
      <c r="H2888" s="304"/>
      <c r="I2888" s="290"/>
      <c r="J2888" s="304"/>
      <c r="K2888" s="305"/>
      <c r="L2888" s="50"/>
      <c r="M2888" s="63"/>
    </row>
    <row r="2889" spans="1:13">
      <c r="A2889" s="44">
        <f t="shared" ref="A2889:A2952" ca="1" si="184">IF(B2889,COUNTIF(OFFSET(B2889,ROW()*-1+6,,ROW()-5),TRUE),0)</f>
        <v>0</v>
      </c>
      <c r="B2889" s="44" t="b" cm="1">
        <f t="array" ref="B2889">AND(分科號=E2889,D2889&gt;=分起日,D2889&lt;=分訖日,IF(分專案="全部",TRUE,J2889=分專案))</f>
        <v>0</v>
      </c>
      <c r="C2889" s="45">
        <f t="shared" si="182"/>
        <v>0</v>
      </c>
      <c r="D2889" s="44">
        <f t="shared" si="183"/>
        <v>0</v>
      </c>
      <c r="E2889" s="217">
        <f t="shared" si="181"/>
        <v>0</v>
      </c>
      <c r="F2889" s="284"/>
      <c r="G2889" s="289"/>
      <c r="H2889" s="304"/>
      <c r="I2889" s="290"/>
      <c r="J2889" s="304"/>
      <c r="K2889" s="305"/>
      <c r="L2889" s="50"/>
      <c r="M2889" s="63"/>
    </row>
    <row r="2890" spans="1:13">
      <c r="A2890" s="44">
        <f t="shared" ca="1" si="184"/>
        <v>0</v>
      </c>
      <c r="B2890" s="44" t="b" cm="1">
        <f t="array" ref="B2890">AND(分科號=E2890,D2890&gt;=分起日,D2890&lt;=分訖日,IF(分專案="全部",TRUE,J2890=分專案))</f>
        <v>0</v>
      </c>
      <c r="C2890" s="45">
        <f t="shared" si="182"/>
        <v>0</v>
      </c>
      <c r="D2890" s="44">
        <f t="shared" si="183"/>
        <v>0</v>
      </c>
      <c r="E2890" s="217">
        <f t="shared" ref="E2890:E2953" si="185">IF(I2890&lt;&gt;"",VALUE(TRIM(LEFT(I2890,6))),0)</f>
        <v>0</v>
      </c>
      <c r="F2890" s="284"/>
      <c r="G2890" s="289"/>
      <c r="H2890" s="304"/>
      <c r="I2890" s="290"/>
      <c r="J2890" s="304"/>
      <c r="K2890" s="305"/>
      <c r="L2890" s="50"/>
      <c r="M2890" s="63"/>
    </row>
    <row r="2891" spans="1:13">
      <c r="A2891" s="44">
        <f t="shared" ca="1" si="184"/>
        <v>0</v>
      </c>
      <c r="B2891" s="44" t="b" cm="1">
        <f t="array" ref="B2891">AND(分科號=E2891,D2891&gt;=分起日,D2891&lt;=分訖日,IF(分專案="全部",TRUE,J2891=分專案))</f>
        <v>0</v>
      </c>
      <c r="C2891" s="45">
        <f t="shared" si="182"/>
        <v>0</v>
      </c>
      <c r="D2891" s="44">
        <f t="shared" si="183"/>
        <v>0</v>
      </c>
      <c r="E2891" s="217">
        <f t="shared" si="185"/>
        <v>0</v>
      </c>
      <c r="F2891" s="284"/>
      <c r="G2891" s="289"/>
      <c r="H2891" s="304"/>
      <c r="I2891" s="290"/>
      <c r="J2891" s="304"/>
      <c r="K2891" s="305"/>
      <c r="L2891" s="50"/>
      <c r="M2891" s="63"/>
    </row>
    <row r="2892" spans="1:13">
      <c r="A2892" s="44">
        <f t="shared" ca="1" si="184"/>
        <v>0</v>
      </c>
      <c r="B2892" s="44" t="b" cm="1">
        <f t="array" ref="B2892">AND(分科號=E2892,D2892&gt;=分起日,D2892&lt;=分訖日,IF(分專案="全部",TRUE,J2892=分專案))</f>
        <v>0</v>
      </c>
      <c r="C2892" s="45">
        <f t="shared" si="182"/>
        <v>0</v>
      </c>
      <c r="D2892" s="44">
        <f t="shared" si="183"/>
        <v>0</v>
      </c>
      <c r="E2892" s="217">
        <f t="shared" si="185"/>
        <v>0</v>
      </c>
      <c r="F2892" s="284"/>
      <c r="G2892" s="289"/>
      <c r="H2892" s="304"/>
      <c r="I2892" s="290"/>
      <c r="J2892" s="304"/>
      <c r="K2892" s="305"/>
      <c r="L2892" s="50"/>
      <c r="M2892" s="63"/>
    </row>
    <row r="2893" spans="1:13">
      <c r="A2893" s="44">
        <f t="shared" ca="1" si="184"/>
        <v>0</v>
      </c>
      <c r="B2893" s="44" t="b" cm="1">
        <f t="array" ref="B2893">AND(分科號=E2893,D2893&gt;=分起日,D2893&lt;=分訖日,IF(分專案="全部",TRUE,J2893=分專案))</f>
        <v>0</v>
      </c>
      <c r="C2893" s="45">
        <f t="shared" si="182"/>
        <v>0</v>
      </c>
      <c r="D2893" s="44">
        <f t="shared" si="183"/>
        <v>0</v>
      </c>
      <c r="E2893" s="217">
        <f t="shared" si="185"/>
        <v>0</v>
      </c>
      <c r="F2893" s="284"/>
      <c r="G2893" s="289"/>
      <c r="H2893" s="304"/>
      <c r="I2893" s="290"/>
      <c r="J2893" s="304"/>
      <c r="K2893" s="305"/>
      <c r="L2893" s="50"/>
      <c r="M2893" s="63"/>
    </row>
    <row r="2894" spans="1:13">
      <c r="A2894" s="44">
        <f t="shared" ca="1" si="184"/>
        <v>0</v>
      </c>
      <c r="B2894" s="44" t="b" cm="1">
        <f t="array" ref="B2894">AND(分科號=E2894,D2894&gt;=分起日,D2894&lt;=分訖日,IF(分專案="全部",TRUE,J2894=分專案))</f>
        <v>0</v>
      </c>
      <c r="C2894" s="45">
        <f t="shared" si="182"/>
        <v>0</v>
      </c>
      <c r="D2894" s="44">
        <f t="shared" si="183"/>
        <v>0</v>
      </c>
      <c r="E2894" s="217">
        <f t="shared" si="185"/>
        <v>0</v>
      </c>
      <c r="F2894" s="284"/>
      <c r="G2894" s="289"/>
      <c r="H2894" s="304"/>
      <c r="I2894" s="290"/>
      <c r="J2894" s="304"/>
      <c r="K2894" s="305"/>
      <c r="L2894" s="50"/>
      <c r="M2894" s="63"/>
    </row>
    <row r="2895" spans="1:13">
      <c r="A2895" s="44">
        <f t="shared" ca="1" si="184"/>
        <v>0</v>
      </c>
      <c r="B2895" s="44" t="b" cm="1">
        <f t="array" ref="B2895">AND(分科號=E2895,D2895&gt;=分起日,D2895&lt;=分訖日,IF(分專案="全部",TRUE,J2895=分專案))</f>
        <v>0</v>
      </c>
      <c r="C2895" s="45">
        <f t="shared" si="182"/>
        <v>0</v>
      </c>
      <c r="D2895" s="44">
        <f t="shared" si="183"/>
        <v>0</v>
      </c>
      <c r="E2895" s="217">
        <f t="shared" si="185"/>
        <v>0</v>
      </c>
      <c r="F2895" s="284"/>
      <c r="G2895" s="289"/>
      <c r="H2895" s="304"/>
      <c r="I2895" s="290"/>
      <c r="J2895" s="304"/>
      <c r="K2895" s="305"/>
      <c r="L2895" s="50"/>
      <c r="M2895" s="63"/>
    </row>
    <row r="2896" spans="1:13">
      <c r="A2896" s="44">
        <f t="shared" ca="1" si="184"/>
        <v>0</v>
      </c>
      <c r="B2896" s="44" t="b" cm="1">
        <f t="array" ref="B2896">AND(分科號=E2896,D2896&gt;=分起日,D2896&lt;=分訖日,IF(分專案="全部",TRUE,J2896=分專案))</f>
        <v>0</v>
      </c>
      <c r="C2896" s="45">
        <f t="shared" si="182"/>
        <v>0</v>
      </c>
      <c r="D2896" s="44">
        <f t="shared" si="183"/>
        <v>0</v>
      </c>
      <c r="E2896" s="217">
        <f t="shared" si="185"/>
        <v>0</v>
      </c>
      <c r="F2896" s="284"/>
      <c r="G2896" s="289"/>
      <c r="H2896" s="304"/>
      <c r="I2896" s="290"/>
      <c r="J2896" s="304"/>
      <c r="K2896" s="305"/>
      <c r="L2896" s="50"/>
      <c r="M2896" s="63"/>
    </row>
    <row r="2897" spans="1:13">
      <c r="A2897" s="44">
        <f t="shared" ca="1" si="184"/>
        <v>0</v>
      </c>
      <c r="B2897" s="44" t="b" cm="1">
        <f t="array" ref="B2897">AND(分科號=E2897,D2897&gt;=分起日,D2897&lt;=分訖日,IF(分專案="全部",TRUE,J2897=分專案))</f>
        <v>0</v>
      </c>
      <c r="C2897" s="45">
        <f t="shared" si="182"/>
        <v>0</v>
      </c>
      <c r="D2897" s="44">
        <f t="shared" si="183"/>
        <v>0</v>
      </c>
      <c r="E2897" s="217">
        <f t="shared" si="185"/>
        <v>0</v>
      </c>
      <c r="F2897" s="284"/>
      <c r="G2897" s="289"/>
      <c r="H2897" s="304"/>
      <c r="I2897" s="290"/>
      <c r="J2897" s="304"/>
      <c r="K2897" s="305"/>
      <c r="L2897" s="50"/>
      <c r="M2897" s="63"/>
    </row>
    <row r="2898" spans="1:13">
      <c r="A2898" s="44">
        <f t="shared" ca="1" si="184"/>
        <v>0</v>
      </c>
      <c r="B2898" s="44" t="b" cm="1">
        <f t="array" ref="B2898">AND(分科號=E2898,D2898&gt;=分起日,D2898&lt;=分訖日,IF(分專案="全部",TRUE,J2898=分專案))</f>
        <v>0</v>
      </c>
      <c r="C2898" s="45">
        <f t="shared" si="182"/>
        <v>0</v>
      </c>
      <c r="D2898" s="44">
        <f t="shared" si="183"/>
        <v>0</v>
      </c>
      <c r="E2898" s="217">
        <f t="shared" si="185"/>
        <v>0</v>
      </c>
      <c r="F2898" s="284"/>
      <c r="G2898" s="289"/>
      <c r="H2898" s="304"/>
      <c r="I2898" s="290"/>
      <c r="J2898" s="304"/>
      <c r="K2898" s="305"/>
      <c r="L2898" s="50"/>
      <c r="M2898" s="63"/>
    </row>
    <row r="2899" spans="1:13">
      <c r="A2899" s="44">
        <f t="shared" ca="1" si="184"/>
        <v>0</v>
      </c>
      <c r="B2899" s="44" t="b" cm="1">
        <f t="array" ref="B2899">AND(分科號=E2899,D2899&gt;=分起日,D2899&lt;=分訖日,IF(分專案="全部",TRUE,J2899=分專案))</f>
        <v>0</v>
      </c>
      <c r="C2899" s="45">
        <f t="shared" si="182"/>
        <v>0</v>
      </c>
      <c r="D2899" s="44">
        <f t="shared" si="183"/>
        <v>0</v>
      </c>
      <c r="E2899" s="217">
        <f t="shared" si="185"/>
        <v>0</v>
      </c>
      <c r="F2899" s="284"/>
      <c r="G2899" s="289"/>
      <c r="H2899" s="304"/>
      <c r="I2899" s="290"/>
      <c r="J2899" s="304"/>
      <c r="K2899" s="305"/>
      <c r="L2899" s="50"/>
      <c r="M2899" s="63"/>
    </row>
    <row r="2900" spans="1:13">
      <c r="A2900" s="44">
        <f t="shared" ca="1" si="184"/>
        <v>0</v>
      </c>
      <c r="B2900" s="44" t="b" cm="1">
        <f t="array" ref="B2900">AND(分科號=E2900,D2900&gt;=分起日,D2900&lt;=分訖日,IF(分專案="全部",TRUE,J2900=分專案))</f>
        <v>0</v>
      </c>
      <c r="C2900" s="45">
        <f t="shared" si="182"/>
        <v>0</v>
      </c>
      <c r="D2900" s="44">
        <f t="shared" si="183"/>
        <v>0</v>
      </c>
      <c r="E2900" s="217">
        <f t="shared" si="185"/>
        <v>0</v>
      </c>
      <c r="F2900" s="284"/>
      <c r="G2900" s="289"/>
      <c r="H2900" s="304"/>
      <c r="I2900" s="290"/>
      <c r="J2900" s="304"/>
      <c r="K2900" s="305"/>
      <c r="L2900" s="50"/>
      <c r="M2900" s="63"/>
    </row>
    <row r="2901" spans="1:13">
      <c r="A2901" s="44">
        <f t="shared" ca="1" si="184"/>
        <v>0</v>
      </c>
      <c r="B2901" s="44" t="b" cm="1">
        <f t="array" ref="B2901">AND(分科號=E2901,D2901&gt;=分起日,D2901&lt;=分訖日,IF(分專案="全部",TRUE,J2901=分專案))</f>
        <v>0</v>
      </c>
      <c r="C2901" s="45">
        <f t="shared" si="182"/>
        <v>0</v>
      </c>
      <c r="D2901" s="44">
        <f t="shared" si="183"/>
        <v>0</v>
      </c>
      <c r="E2901" s="217">
        <f t="shared" si="185"/>
        <v>0</v>
      </c>
      <c r="F2901" s="284"/>
      <c r="G2901" s="289"/>
      <c r="H2901" s="304"/>
      <c r="I2901" s="290"/>
      <c r="J2901" s="304"/>
      <c r="K2901" s="305"/>
      <c r="L2901" s="50"/>
      <c r="M2901" s="63"/>
    </row>
    <row r="2902" spans="1:13">
      <c r="A2902" s="44">
        <f t="shared" ca="1" si="184"/>
        <v>0</v>
      </c>
      <c r="B2902" s="44" t="b" cm="1">
        <f t="array" ref="B2902">AND(分科號=E2902,D2902&gt;=分起日,D2902&lt;=分訖日,IF(分專案="全部",TRUE,J2902=分專案))</f>
        <v>0</v>
      </c>
      <c r="C2902" s="45">
        <f t="shared" si="182"/>
        <v>0</v>
      </c>
      <c r="D2902" s="44">
        <f t="shared" si="183"/>
        <v>0</v>
      </c>
      <c r="E2902" s="217">
        <f t="shared" si="185"/>
        <v>0</v>
      </c>
      <c r="F2902" s="284"/>
      <c r="G2902" s="289"/>
      <c r="H2902" s="304"/>
      <c r="I2902" s="290"/>
      <c r="J2902" s="304"/>
      <c r="K2902" s="305"/>
      <c r="L2902" s="50"/>
      <c r="M2902" s="63"/>
    </row>
    <row r="2903" spans="1:13">
      <c r="A2903" s="44">
        <f t="shared" ca="1" si="184"/>
        <v>0</v>
      </c>
      <c r="B2903" s="44" t="b" cm="1">
        <f t="array" ref="B2903">AND(分科號=E2903,D2903&gt;=分起日,D2903&lt;=分訖日,IF(分專案="全部",TRUE,J2903=分專案))</f>
        <v>0</v>
      </c>
      <c r="C2903" s="45">
        <f t="shared" si="182"/>
        <v>0</v>
      </c>
      <c r="D2903" s="44">
        <f t="shared" si="183"/>
        <v>0</v>
      </c>
      <c r="E2903" s="217">
        <f t="shared" si="185"/>
        <v>0</v>
      </c>
      <c r="F2903" s="284"/>
      <c r="G2903" s="289"/>
      <c r="H2903" s="304"/>
      <c r="I2903" s="290"/>
      <c r="J2903" s="304"/>
      <c r="K2903" s="305"/>
      <c r="L2903" s="50"/>
      <c r="M2903" s="63"/>
    </row>
    <row r="2904" spans="1:13">
      <c r="A2904" s="44">
        <f t="shared" ca="1" si="184"/>
        <v>0</v>
      </c>
      <c r="B2904" s="44" t="b" cm="1">
        <f t="array" ref="B2904">AND(分科號=E2904,D2904&gt;=分起日,D2904&lt;=分訖日,IF(分專案="全部",TRUE,J2904=分專案))</f>
        <v>0</v>
      </c>
      <c r="C2904" s="45">
        <f t="shared" si="182"/>
        <v>0</v>
      </c>
      <c r="D2904" s="44">
        <f t="shared" si="183"/>
        <v>0</v>
      </c>
      <c r="E2904" s="217">
        <f t="shared" si="185"/>
        <v>0</v>
      </c>
      <c r="F2904" s="284"/>
      <c r="G2904" s="289"/>
      <c r="H2904" s="304"/>
      <c r="I2904" s="290"/>
      <c r="J2904" s="304"/>
      <c r="K2904" s="305"/>
      <c r="L2904" s="50"/>
      <c r="M2904" s="63"/>
    </row>
    <row r="2905" spans="1:13">
      <c r="A2905" s="44">
        <f t="shared" ca="1" si="184"/>
        <v>0</v>
      </c>
      <c r="B2905" s="44" t="b" cm="1">
        <f t="array" ref="B2905">AND(分科號=E2905,D2905&gt;=分起日,D2905&lt;=分訖日,IF(分專案="全部",TRUE,J2905=分專案))</f>
        <v>0</v>
      </c>
      <c r="C2905" s="45">
        <f t="shared" si="182"/>
        <v>0</v>
      </c>
      <c r="D2905" s="44">
        <f t="shared" si="183"/>
        <v>0</v>
      </c>
      <c r="E2905" s="217">
        <f t="shared" si="185"/>
        <v>0</v>
      </c>
      <c r="F2905" s="284"/>
      <c r="G2905" s="289"/>
      <c r="H2905" s="304"/>
      <c r="I2905" s="290"/>
      <c r="J2905" s="304"/>
      <c r="K2905" s="305"/>
      <c r="L2905" s="50"/>
      <c r="M2905" s="63"/>
    </row>
    <row r="2906" spans="1:13">
      <c r="A2906" s="44">
        <f t="shared" ca="1" si="184"/>
        <v>0</v>
      </c>
      <c r="B2906" s="44" t="b" cm="1">
        <f t="array" ref="B2906">AND(分科號=E2906,D2906&gt;=分起日,D2906&lt;=分訖日,IF(分專案="全部",TRUE,J2906=分專案))</f>
        <v>0</v>
      </c>
      <c r="C2906" s="45">
        <f t="shared" si="182"/>
        <v>0</v>
      </c>
      <c r="D2906" s="44">
        <f t="shared" si="183"/>
        <v>0</v>
      </c>
      <c r="E2906" s="217">
        <f t="shared" si="185"/>
        <v>0</v>
      </c>
      <c r="F2906" s="284"/>
      <c r="G2906" s="289"/>
      <c r="H2906" s="304"/>
      <c r="I2906" s="290"/>
      <c r="J2906" s="304"/>
      <c r="K2906" s="305"/>
      <c r="L2906" s="50"/>
      <c r="M2906" s="63"/>
    </row>
    <row r="2907" spans="1:13">
      <c r="A2907" s="44">
        <f t="shared" ca="1" si="184"/>
        <v>0</v>
      </c>
      <c r="B2907" s="44" t="b" cm="1">
        <f t="array" ref="B2907">AND(分科號=E2907,D2907&gt;=分起日,D2907&lt;=分訖日,IF(分專案="全部",TRUE,J2907=分專案))</f>
        <v>0</v>
      </c>
      <c r="C2907" s="45">
        <f t="shared" si="182"/>
        <v>0</v>
      </c>
      <c r="D2907" s="44">
        <f t="shared" si="183"/>
        <v>0</v>
      </c>
      <c r="E2907" s="217">
        <f t="shared" si="185"/>
        <v>0</v>
      </c>
      <c r="F2907" s="284"/>
      <c r="G2907" s="289"/>
      <c r="H2907" s="304"/>
      <c r="I2907" s="290"/>
      <c r="J2907" s="304"/>
      <c r="K2907" s="305"/>
      <c r="L2907" s="50"/>
      <c r="M2907" s="63"/>
    </row>
    <row r="2908" spans="1:13">
      <c r="A2908" s="44">
        <f t="shared" ca="1" si="184"/>
        <v>0</v>
      </c>
      <c r="B2908" s="44" t="b" cm="1">
        <f t="array" ref="B2908">AND(分科號=E2908,D2908&gt;=分起日,D2908&lt;=分訖日,IF(分專案="全部",TRUE,J2908=分專案))</f>
        <v>0</v>
      </c>
      <c r="C2908" s="45">
        <f t="shared" si="182"/>
        <v>0</v>
      </c>
      <c r="D2908" s="44">
        <f t="shared" si="183"/>
        <v>0</v>
      </c>
      <c r="E2908" s="217">
        <f t="shared" si="185"/>
        <v>0</v>
      </c>
      <c r="F2908" s="284"/>
      <c r="G2908" s="289"/>
      <c r="H2908" s="304"/>
      <c r="I2908" s="290"/>
      <c r="J2908" s="304"/>
      <c r="K2908" s="305"/>
      <c r="L2908" s="50"/>
      <c r="M2908" s="63"/>
    </row>
    <row r="2909" spans="1:13">
      <c r="A2909" s="44">
        <f t="shared" ca="1" si="184"/>
        <v>0</v>
      </c>
      <c r="B2909" s="44" t="b" cm="1">
        <f t="array" ref="B2909">AND(分科號=E2909,D2909&gt;=分起日,D2909&lt;=分訖日,IF(分專案="全部",TRUE,J2909=分專案))</f>
        <v>0</v>
      </c>
      <c r="C2909" s="45">
        <f t="shared" si="182"/>
        <v>0</v>
      </c>
      <c r="D2909" s="44">
        <f t="shared" si="183"/>
        <v>0</v>
      </c>
      <c r="E2909" s="217">
        <f t="shared" si="185"/>
        <v>0</v>
      </c>
      <c r="F2909" s="284"/>
      <c r="G2909" s="289"/>
      <c r="H2909" s="304"/>
      <c r="I2909" s="290"/>
      <c r="J2909" s="304"/>
      <c r="K2909" s="305"/>
      <c r="L2909" s="50"/>
      <c r="M2909" s="63"/>
    </row>
    <row r="2910" spans="1:13">
      <c r="A2910" s="44">
        <f t="shared" ca="1" si="184"/>
        <v>0</v>
      </c>
      <c r="B2910" s="44" t="b" cm="1">
        <f t="array" ref="B2910">AND(分科號=E2910,D2910&gt;=分起日,D2910&lt;=分訖日,IF(分專案="全部",TRUE,J2910=分專案))</f>
        <v>0</v>
      </c>
      <c r="C2910" s="45">
        <f t="shared" si="182"/>
        <v>0</v>
      </c>
      <c r="D2910" s="44">
        <f t="shared" si="183"/>
        <v>0</v>
      </c>
      <c r="E2910" s="217">
        <f t="shared" si="185"/>
        <v>0</v>
      </c>
      <c r="F2910" s="284"/>
      <c r="G2910" s="289"/>
      <c r="H2910" s="304"/>
      <c r="I2910" s="290"/>
      <c r="J2910" s="304"/>
      <c r="K2910" s="305"/>
      <c r="L2910" s="50"/>
      <c r="M2910" s="63"/>
    </row>
    <row r="2911" spans="1:13">
      <c r="A2911" s="44">
        <f t="shared" ca="1" si="184"/>
        <v>0</v>
      </c>
      <c r="B2911" s="44" t="b" cm="1">
        <f t="array" ref="B2911">AND(分科號=E2911,D2911&gt;=分起日,D2911&lt;=分訖日,IF(分專案="全部",TRUE,J2911=分專案))</f>
        <v>0</v>
      </c>
      <c r="C2911" s="45">
        <f t="shared" si="182"/>
        <v>0</v>
      </c>
      <c r="D2911" s="44">
        <f t="shared" si="183"/>
        <v>0</v>
      </c>
      <c r="E2911" s="217">
        <f t="shared" si="185"/>
        <v>0</v>
      </c>
      <c r="F2911" s="284"/>
      <c r="G2911" s="289"/>
      <c r="H2911" s="304"/>
      <c r="I2911" s="290"/>
      <c r="J2911" s="304"/>
      <c r="K2911" s="305"/>
      <c r="L2911" s="50"/>
      <c r="M2911" s="63"/>
    </row>
    <row r="2912" spans="1:13">
      <c r="A2912" s="44">
        <f t="shared" ca="1" si="184"/>
        <v>0</v>
      </c>
      <c r="B2912" s="44" t="b" cm="1">
        <f t="array" ref="B2912">AND(分科號=E2912,D2912&gt;=分起日,D2912&lt;=分訖日,IF(分專案="全部",TRUE,J2912=分專案))</f>
        <v>0</v>
      </c>
      <c r="C2912" s="45">
        <f t="shared" si="182"/>
        <v>0</v>
      </c>
      <c r="D2912" s="44">
        <f t="shared" si="183"/>
        <v>0</v>
      </c>
      <c r="E2912" s="217">
        <f t="shared" si="185"/>
        <v>0</v>
      </c>
      <c r="F2912" s="284"/>
      <c r="G2912" s="289"/>
      <c r="H2912" s="304"/>
      <c r="I2912" s="290"/>
      <c r="J2912" s="304"/>
      <c r="K2912" s="305"/>
      <c r="L2912" s="50"/>
      <c r="M2912" s="63"/>
    </row>
    <row r="2913" spans="1:13">
      <c r="A2913" s="44">
        <f t="shared" ca="1" si="184"/>
        <v>0</v>
      </c>
      <c r="B2913" s="44" t="b" cm="1">
        <f t="array" ref="B2913">AND(分科號=E2913,D2913&gt;=分起日,D2913&lt;=分訖日,IF(分專案="全部",TRUE,J2913=分專案))</f>
        <v>0</v>
      </c>
      <c r="C2913" s="45">
        <f t="shared" si="182"/>
        <v>0</v>
      </c>
      <c r="D2913" s="44">
        <f t="shared" si="183"/>
        <v>0</v>
      </c>
      <c r="E2913" s="217">
        <f t="shared" si="185"/>
        <v>0</v>
      </c>
      <c r="F2913" s="284"/>
      <c r="G2913" s="289"/>
      <c r="H2913" s="304"/>
      <c r="I2913" s="290"/>
      <c r="J2913" s="304"/>
      <c r="K2913" s="305"/>
      <c r="L2913" s="50"/>
      <c r="M2913" s="63"/>
    </row>
    <row r="2914" spans="1:13">
      <c r="A2914" s="44">
        <f t="shared" ca="1" si="184"/>
        <v>0</v>
      </c>
      <c r="B2914" s="44" t="b" cm="1">
        <f t="array" ref="B2914">AND(分科號=E2914,D2914&gt;=分起日,D2914&lt;=分訖日,IF(分專案="全部",TRUE,J2914=分專案))</f>
        <v>0</v>
      </c>
      <c r="C2914" s="45">
        <f t="shared" si="182"/>
        <v>0</v>
      </c>
      <c r="D2914" s="44">
        <f t="shared" si="183"/>
        <v>0</v>
      </c>
      <c r="E2914" s="217">
        <f t="shared" si="185"/>
        <v>0</v>
      </c>
      <c r="F2914" s="284"/>
      <c r="G2914" s="289"/>
      <c r="H2914" s="304"/>
      <c r="I2914" s="290"/>
      <c r="J2914" s="304"/>
      <c r="K2914" s="305"/>
      <c r="L2914" s="50"/>
      <c r="M2914" s="63"/>
    </row>
    <row r="2915" spans="1:13">
      <c r="A2915" s="44">
        <f t="shared" ca="1" si="184"/>
        <v>0</v>
      </c>
      <c r="B2915" s="44" t="b" cm="1">
        <f t="array" ref="B2915">AND(分科號=E2915,D2915&gt;=分起日,D2915&lt;=分訖日,IF(分專案="全部",TRUE,J2915=分專案))</f>
        <v>0</v>
      </c>
      <c r="C2915" s="45">
        <f t="shared" si="182"/>
        <v>0</v>
      </c>
      <c r="D2915" s="44">
        <f t="shared" si="183"/>
        <v>0</v>
      </c>
      <c r="E2915" s="217">
        <f t="shared" si="185"/>
        <v>0</v>
      </c>
      <c r="F2915" s="284"/>
      <c r="G2915" s="289"/>
      <c r="H2915" s="304"/>
      <c r="I2915" s="290"/>
      <c r="J2915" s="304"/>
      <c r="K2915" s="305"/>
      <c r="L2915" s="50"/>
      <c r="M2915" s="63"/>
    </row>
    <row r="2916" spans="1:13">
      <c r="A2916" s="44">
        <f t="shared" ca="1" si="184"/>
        <v>0</v>
      </c>
      <c r="B2916" s="44" t="b" cm="1">
        <f t="array" ref="B2916">AND(分科號=E2916,D2916&gt;=分起日,D2916&lt;=分訖日,IF(分專案="全部",TRUE,J2916=分專案))</f>
        <v>0</v>
      </c>
      <c r="C2916" s="45">
        <f t="shared" si="182"/>
        <v>0</v>
      </c>
      <c r="D2916" s="44">
        <f t="shared" si="183"/>
        <v>0</v>
      </c>
      <c r="E2916" s="217">
        <f t="shared" si="185"/>
        <v>0</v>
      </c>
      <c r="F2916" s="284"/>
      <c r="G2916" s="289"/>
      <c r="H2916" s="304"/>
      <c r="I2916" s="290"/>
      <c r="J2916" s="304"/>
      <c r="K2916" s="305"/>
      <c r="L2916" s="50"/>
      <c r="M2916" s="63"/>
    </row>
    <row r="2917" spans="1:13">
      <c r="A2917" s="44">
        <f t="shared" ca="1" si="184"/>
        <v>0</v>
      </c>
      <c r="B2917" s="44" t="b" cm="1">
        <f t="array" ref="B2917">AND(分科號=E2917,D2917&gt;=分起日,D2917&lt;=分訖日,IF(分專案="全部",TRUE,J2917=分專案))</f>
        <v>0</v>
      </c>
      <c r="C2917" s="45">
        <f t="shared" si="182"/>
        <v>0</v>
      </c>
      <c r="D2917" s="44">
        <f t="shared" si="183"/>
        <v>0</v>
      </c>
      <c r="E2917" s="217">
        <f t="shared" si="185"/>
        <v>0</v>
      </c>
      <c r="F2917" s="284"/>
      <c r="G2917" s="289"/>
      <c r="H2917" s="304"/>
      <c r="I2917" s="290"/>
      <c r="J2917" s="304"/>
      <c r="K2917" s="305"/>
      <c r="L2917" s="50"/>
      <c r="M2917" s="63"/>
    </row>
    <row r="2918" spans="1:13">
      <c r="A2918" s="44">
        <f t="shared" ca="1" si="184"/>
        <v>0</v>
      </c>
      <c r="B2918" s="44" t="b" cm="1">
        <f t="array" ref="B2918">AND(分科號=E2918,D2918&gt;=分起日,D2918&lt;=分訖日,IF(分專案="全部",TRUE,J2918=分專案))</f>
        <v>0</v>
      </c>
      <c r="C2918" s="45">
        <f t="shared" si="182"/>
        <v>0</v>
      </c>
      <c r="D2918" s="44">
        <f t="shared" si="183"/>
        <v>0</v>
      </c>
      <c r="E2918" s="217">
        <f t="shared" si="185"/>
        <v>0</v>
      </c>
      <c r="F2918" s="284"/>
      <c r="G2918" s="289"/>
      <c r="H2918" s="304"/>
      <c r="I2918" s="290"/>
      <c r="J2918" s="304"/>
      <c r="K2918" s="305"/>
      <c r="L2918" s="50"/>
      <c r="M2918" s="63"/>
    </row>
    <row r="2919" spans="1:13">
      <c r="A2919" s="44">
        <f t="shared" ca="1" si="184"/>
        <v>0</v>
      </c>
      <c r="B2919" s="44" t="b" cm="1">
        <f t="array" ref="B2919">AND(分科號=E2919,D2919&gt;=分起日,D2919&lt;=分訖日,IF(分專案="全部",TRUE,J2919=分專案))</f>
        <v>0</v>
      </c>
      <c r="C2919" s="45">
        <f t="shared" si="182"/>
        <v>0</v>
      </c>
      <c r="D2919" s="44">
        <f t="shared" si="183"/>
        <v>0</v>
      </c>
      <c r="E2919" s="217">
        <f t="shared" si="185"/>
        <v>0</v>
      </c>
      <c r="F2919" s="284"/>
      <c r="G2919" s="289"/>
      <c r="H2919" s="304"/>
      <c r="I2919" s="290"/>
      <c r="J2919" s="304"/>
      <c r="K2919" s="305"/>
      <c r="L2919" s="50"/>
      <c r="M2919" s="63"/>
    </row>
    <row r="2920" spans="1:13">
      <c r="A2920" s="44">
        <f t="shared" ca="1" si="184"/>
        <v>0</v>
      </c>
      <c r="B2920" s="44" t="b" cm="1">
        <f t="array" ref="B2920">AND(分科號=E2920,D2920&gt;=分起日,D2920&lt;=分訖日,IF(分專案="全部",TRUE,J2920=分專案))</f>
        <v>0</v>
      </c>
      <c r="C2920" s="45">
        <f t="shared" si="182"/>
        <v>0</v>
      </c>
      <c r="D2920" s="44">
        <f t="shared" si="183"/>
        <v>0</v>
      </c>
      <c r="E2920" s="217">
        <f t="shared" si="185"/>
        <v>0</v>
      </c>
      <c r="F2920" s="284"/>
      <c r="G2920" s="289"/>
      <c r="H2920" s="304"/>
      <c r="I2920" s="290"/>
      <c r="J2920" s="304"/>
      <c r="K2920" s="305"/>
      <c r="L2920" s="50"/>
      <c r="M2920" s="63"/>
    </row>
    <row r="2921" spans="1:13">
      <c r="A2921" s="44">
        <f t="shared" ca="1" si="184"/>
        <v>0</v>
      </c>
      <c r="B2921" s="44" t="b" cm="1">
        <f t="array" ref="B2921">AND(分科號=E2921,D2921&gt;=分起日,D2921&lt;=分訖日,IF(分專案="全部",TRUE,J2921=分專案))</f>
        <v>0</v>
      </c>
      <c r="C2921" s="45">
        <f t="shared" si="182"/>
        <v>0</v>
      </c>
      <c r="D2921" s="44">
        <f t="shared" si="183"/>
        <v>0</v>
      </c>
      <c r="E2921" s="217">
        <f t="shared" si="185"/>
        <v>0</v>
      </c>
      <c r="F2921" s="284"/>
      <c r="G2921" s="289"/>
      <c r="H2921" s="304"/>
      <c r="I2921" s="290"/>
      <c r="J2921" s="304"/>
      <c r="K2921" s="305"/>
      <c r="L2921" s="50"/>
      <c r="M2921" s="63"/>
    </row>
    <row r="2922" spans="1:13">
      <c r="A2922" s="44">
        <f t="shared" ca="1" si="184"/>
        <v>0</v>
      </c>
      <c r="B2922" s="44" t="b" cm="1">
        <f t="array" ref="B2922">AND(分科號=E2922,D2922&gt;=分起日,D2922&lt;=分訖日,IF(分專案="全部",TRUE,J2922=分專案))</f>
        <v>0</v>
      </c>
      <c r="C2922" s="45">
        <f t="shared" si="182"/>
        <v>0</v>
      </c>
      <c r="D2922" s="44">
        <f t="shared" si="183"/>
        <v>0</v>
      </c>
      <c r="E2922" s="217">
        <f t="shared" si="185"/>
        <v>0</v>
      </c>
      <c r="F2922" s="284"/>
      <c r="G2922" s="289"/>
      <c r="H2922" s="304"/>
      <c r="I2922" s="290"/>
      <c r="J2922" s="304"/>
      <c r="K2922" s="305"/>
      <c r="L2922" s="50"/>
      <c r="M2922" s="63"/>
    </row>
    <row r="2923" spans="1:13">
      <c r="A2923" s="44">
        <f t="shared" ca="1" si="184"/>
        <v>0</v>
      </c>
      <c r="B2923" s="44" t="b" cm="1">
        <f t="array" ref="B2923">AND(分科號=E2923,D2923&gt;=分起日,D2923&lt;=分訖日,IF(分專案="全部",TRUE,J2923=分專案))</f>
        <v>0</v>
      </c>
      <c r="C2923" s="45">
        <f t="shared" si="182"/>
        <v>0</v>
      </c>
      <c r="D2923" s="44">
        <f t="shared" si="183"/>
        <v>0</v>
      </c>
      <c r="E2923" s="217">
        <f t="shared" si="185"/>
        <v>0</v>
      </c>
      <c r="F2923" s="284"/>
      <c r="G2923" s="289"/>
      <c r="H2923" s="304"/>
      <c r="I2923" s="290"/>
      <c r="J2923" s="304"/>
      <c r="K2923" s="305"/>
      <c r="L2923" s="50"/>
      <c r="M2923" s="63"/>
    </row>
    <row r="2924" spans="1:13">
      <c r="A2924" s="44">
        <f t="shared" ca="1" si="184"/>
        <v>0</v>
      </c>
      <c r="B2924" s="44" t="b" cm="1">
        <f t="array" ref="B2924">AND(分科號=E2924,D2924&gt;=分起日,D2924&lt;=分訖日,IF(分專案="全部",TRUE,J2924=分專案))</f>
        <v>0</v>
      </c>
      <c r="C2924" s="45">
        <f t="shared" si="182"/>
        <v>0</v>
      </c>
      <c r="D2924" s="44">
        <f t="shared" si="183"/>
        <v>0</v>
      </c>
      <c r="E2924" s="217">
        <f t="shared" si="185"/>
        <v>0</v>
      </c>
      <c r="F2924" s="284"/>
      <c r="G2924" s="289"/>
      <c r="H2924" s="304"/>
      <c r="I2924" s="290"/>
      <c r="J2924" s="304"/>
      <c r="K2924" s="305"/>
      <c r="L2924" s="50"/>
      <c r="M2924" s="63"/>
    </row>
    <row r="2925" spans="1:13">
      <c r="A2925" s="44">
        <f t="shared" ca="1" si="184"/>
        <v>0</v>
      </c>
      <c r="B2925" s="44" t="b" cm="1">
        <f t="array" ref="B2925">AND(分科號=E2925,D2925&gt;=分起日,D2925&lt;=分訖日,IF(分專案="全部",TRUE,J2925=分專案))</f>
        <v>0</v>
      </c>
      <c r="C2925" s="45">
        <f t="shared" si="182"/>
        <v>0</v>
      </c>
      <c r="D2925" s="44">
        <f t="shared" si="183"/>
        <v>0</v>
      </c>
      <c r="E2925" s="217">
        <f t="shared" si="185"/>
        <v>0</v>
      </c>
      <c r="F2925" s="284"/>
      <c r="G2925" s="289"/>
      <c r="H2925" s="304"/>
      <c r="I2925" s="290"/>
      <c r="J2925" s="304"/>
      <c r="K2925" s="305"/>
      <c r="L2925" s="50"/>
      <c r="M2925" s="63"/>
    </row>
    <row r="2926" spans="1:13">
      <c r="A2926" s="44">
        <f t="shared" ca="1" si="184"/>
        <v>0</v>
      </c>
      <c r="B2926" s="44" t="b" cm="1">
        <f t="array" ref="B2926">AND(分科號=E2926,D2926&gt;=分起日,D2926&lt;=分訖日,IF(分專案="全部",TRUE,J2926=分專案))</f>
        <v>0</v>
      </c>
      <c r="C2926" s="45">
        <f t="shared" si="182"/>
        <v>0</v>
      </c>
      <c r="D2926" s="44">
        <f t="shared" si="183"/>
        <v>0</v>
      </c>
      <c r="E2926" s="217">
        <f t="shared" si="185"/>
        <v>0</v>
      </c>
      <c r="F2926" s="284"/>
      <c r="G2926" s="289"/>
      <c r="H2926" s="304"/>
      <c r="I2926" s="290"/>
      <c r="J2926" s="304"/>
      <c r="K2926" s="305"/>
      <c r="L2926" s="50"/>
      <c r="M2926" s="63"/>
    </row>
    <row r="2927" spans="1:13">
      <c r="A2927" s="44">
        <f t="shared" ca="1" si="184"/>
        <v>0</v>
      </c>
      <c r="B2927" s="44" t="b" cm="1">
        <f t="array" ref="B2927">AND(分科號=E2927,D2927&gt;=分起日,D2927&lt;=分訖日,IF(分專案="全部",TRUE,J2927=分專案))</f>
        <v>0</v>
      </c>
      <c r="C2927" s="45">
        <f t="shared" si="182"/>
        <v>0</v>
      </c>
      <c r="D2927" s="44">
        <f t="shared" si="183"/>
        <v>0</v>
      </c>
      <c r="E2927" s="217">
        <f t="shared" si="185"/>
        <v>0</v>
      </c>
      <c r="F2927" s="284"/>
      <c r="G2927" s="289"/>
      <c r="H2927" s="304"/>
      <c r="I2927" s="290"/>
      <c r="J2927" s="304"/>
      <c r="K2927" s="305"/>
      <c r="L2927" s="50"/>
      <c r="M2927" s="63"/>
    </row>
    <row r="2928" spans="1:13">
      <c r="A2928" s="44">
        <f t="shared" ca="1" si="184"/>
        <v>0</v>
      </c>
      <c r="B2928" s="44" t="b" cm="1">
        <f t="array" ref="B2928">AND(分科號=E2928,D2928&gt;=分起日,D2928&lt;=分訖日,IF(分專案="全部",TRUE,J2928=分專案))</f>
        <v>0</v>
      </c>
      <c r="C2928" s="45">
        <f t="shared" si="182"/>
        <v>0</v>
      </c>
      <c r="D2928" s="44">
        <f t="shared" si="183"/>
        <v>0</v>
      </c>
      <c r="E2928" s="217">
        <f t="shared" si="185"/>
        <v>0</v>
      </c>
      <c r="F2928" s="284"/>
      <c r="G2928" s="289"/>
      <c r="H2928" s="304"/>
      <c r="I2928" s="290"/>
      <c r="J2928" s="304"/>
      <c r="K2928" s="305"/>
      <c r="L2928" s="50"/>
      <c r="M2928" s="63"/>
    </row>
    <row r="2929" spans="1:13">
      <c r="A2929" s="44">
        <f t="shared" ca="1" si="184"/>
        <v>0</v>
      </c>
      <c r="B2929" s="44" t="b" cm="1">
        <f t="array" ref="B2929">AND(分科號=E2929,D2929&gt;=分起日,D2929&lt;=分訖日,IF(分專案="全部",TRUE,J2929=分專案))</f>
        <v>0</v>
      </c>
      <c r="C2929" s="45">
        <f t="shared" si="182"/>
        <v>0</v>
      </c>
      <c r="D2929" s="44">
        <f t="shared" si="183"/>
        <v>0</v>
      </c>
      <c r="E2929" s="217">
        <f t="shared" si="185"/>
        <v>0</v>
      </c>
      <c r="F2929" s="284"/>
      <c r="G2929" s="289"/>
      <c r="H2929" s="304"/>
      <c r="I2929" s="290"/>
      <c r="J2929" s="304"/>
      <c r="K2929" s="305"/>
      <c r="L2929" s="50"/>
      <c r="M2929" s="63"/>
    </row>
    <row r="2930" spans="1:13">
      <c r="A2930" s="44">
        <f t="shared" ca="1" si="184"/>
        <v>0</v>
      </c>
      <c r="B2930" s="44" t="b" cm="1">
        <f t="array" ref="B2930">AND(分科號=E2930,D2930&gt;=分起日,D2930&lt;=分訖日,IF(分專案="全部",TRUE,J2930=分專案))</f>
        <v>0</v>
      </c>
      <c r="C2930" s="45">
        <f t="shared" si="182"/>
        <v>0</v>
      </c>
      <c r="D2930" s="44">
        <f t="shared" si="183"/>
        <v>0</v>
      </c>
      <c r="E2930" s="217">
        <f t="shared" si="185"/>
        <v>0</v>
      </c>
      <c r="F2930" s="284"/>
      <c r="G2930" s="289"/>
      <c r="H2930" s="304"/>
      <c r="I2930" s="290"/>
      <c r="J2930" s="304"/>
      <c r="K2930" s="305"/>
      <c r="L2930" s="50"/>
      <c r="M2930" s="63"/>
    </row>
    <row r="2931" spans="1:13">
      <c r="A2931" s="44">
        <f t="shared" ca="1" si="184"/>
        <v>0</v>
      </c>
      <c r="B2931" s="44" t="b" cm="1">
        <f t="array" ref="B2931">AND(分科號=E2931,D2931&gt;=分起日,D2931&lt;=分訖日,IF(分專案="全部",TRUE,J2931=分專案))</f>
        <v>0</v>
      </c>
      <c r="C2931" s="45">
        <f t="shared" si="182"/>
        <v>0</v>
      </c>
      <c r="D2931" s="44">
        <f t="shared" si="183"/>
        <v>0</v>
      </c>
      <c r="E2931" s="217">
        <f t="shared" si="185"/>
        <v>0</v>
      </c>
      <c r="F2931" s="284"/>
      <c r="G2931" s="289"/>
      <c r="H2931" s="304"/>
      <c r="I2931" s="290"/>
      <c r="J2931" s="304"/>
      <c r="K2931" s="305"/>
      <c r="L2931" s="50"/>
      <c r="M2931" s="63"/>
    </row>
    <row r="2932" spans="1:13">
      <c r="A2932" s="44">
        <f t="shared" ca="1" si="184"/>
        <v>0</v>
      </c>
      <c r="B2932" s="44" t="b" cm="1">
        <f t="array" ref="B2932">AND(分科號=E2932,D2932&gt;=分起日,D2932&lt;=分訖日,IF(分專案="全部",TRUE,J2932=分專案))</f>
        <v>0</v>
      </c>
      <c r="C2932" s="45">
        <f t="shared" si="182"/>
        <v>0</v>
      </c>
      <c r="D2932" s="44">
        <f t="shared" si="183"/>
        <v>0</v>
      </c>
      <c r="E2932" s="217">
        <f t="shared" si="185"/>
        <v>0</v>
      </c>
      <c r="F2932" s="284"/>
      <c r="G2932" s="289"/>
      <c r="H2932" s="304"/>
      <c r="I2932" s="290"/>
      <c r="J2932" s="304"/>
      <c r="K2932" s="305"/>
      <c r="L2932" s="50"/>
      <c r="M2932" s="63"/>
    </row>
    <row r="2933" spans="1:13">
      <c r="A2933" s="44">
        <f t="shared" ca="1" si="184"/>
        <v>0</v>
      </c>
      <c r="B2933" s="44" t="b" cm="1">
        <f t="array" ref="B2933">AND(分科號=E2933,D2933&gt;=分起日,D2933&lt;=分訖日,IF(分專案="全部",TRUE,J2933=分專案))</f>
        <v>0</v>
      </c>
      <c r="C2933" s="45">
        <f t="shared" si="182"/>
        <v>0</v>
      </c>
      <c r="D2933" s="44">
        <f t="shared" si="183"/>
        <v>0</v>
      </c>
      <c r="E2933" s="217">
        <f t="shared" si="185"/>
        <v>0</v>
      </c>
      <c r="F2933" s="284"/>
      <c r="G2933" s="289"/>
      <c r="H2933" s="304"/>
      <c r="I2933" s="290"/>
      <c r="J2933" s="304"/>
      <c r="K2933" s="305"/>
      <c r="L2933" s="50"/>
      <c r="M2933" s="63"/>
    </row>
    <row r="2934" spans="1:13">
      <c r="A2934" s="44">
        <f t="shared" ca="1" si="184"/>
        <v>0</v>
      </c>
      <c r="B2934" s="44" t="b" cm="1">
        <f t="array" ref="B2934">AND(分科號=E2934,D2934&gt;=分起日,D2934&lt;=分訖日,IF(分專案="全部",TRUE,J2934=分專案))</f>
        <v>0</v>
      </c>
      <c r="C2934" s="45">
        <f t="shared" si="182"/>
        <v>0</v>
      </c>
      <c r="D2934" s="44">
        <f t="shared" si="183"/>
        <v>0</v>
      </c>
      <c r="E2934" s="217">
        <f t="shared" si="185"/>
        <v>0</v>
      </c>
      <c r="F2934" s="284"/>
      <c r="G2934" s="289"/>
      <c r="H2934" s="304"/>
      <c r="I2934" s="290"/>
      <c r="J2934" s="304"/>
      <c r="K2934" s="305"/>
      <c r="L2934" s="50"/>
      <c r="M2934" s="63"/>
    </row>
    <row r="2935" spans="1:13">
      <c r="A2935" s="44">
        <f t="shared" ca="1" si="184"/>
        <v>0</v>
      </c>
      <c r="B2935" s="44" t="b" cm="1">
        <f t="array" ref="B2935">AND(分科號=E2935,D2935&gt;=分起日,D2935&lt;=分訖日,IF(分專案="全部",TRUE,J2935=分專案))</f>
        <v>0</v>
      </c>
      <c r="C2935" s="45">
        <f t="shared" si="182"/>
        <v>0</v>
      </c>
      <c r="D2935" s="44">
        <f t="shared" si="183"/>
        <v>0</v>
      </c>
      <c r="E2935" s="217">
        <f t="shared" si="185"/>
        <v>0</v>
      </c>
      <c r="F2935" s="284"/>
      <c r="G2935" s="289"/>
      <c r="H2935" s="304"/>
      <c r="I2935" s="290"/>
      <c r="J2935" s="304"/>
      <c r="K2935" s="305"/>
      <c r="L2935" s="50"/>
      <c r="M2935" s="63"/>
    </row>
    <row r="2936" spans="1:13">
      <c r="A2936" s="44">
        <f t="shared" ca="1" si="184"/>
        <v>0</v>
      </c>
      <c r="B2936" s="44" t="b" cm="1">
        <f t="array" ref="B2936">AND(分科號=E2936,D2936&gt;=分起日,D2936&lt;=分訖日,IF(分專案="全部",TRUE,J2936=分專案))</f>
        <v>0</v>
      </c>
      <c r="C2936" s="45">
        <f t="shared" si="182"/>
        <v>0</v>
      </c>
      <c r="D2936" s="44">
        <f t="shared" si="183"/>
        <v>0</v>
      </c>
      <c r="E2936" s="217">
        <f t="shared" si="185"/>
        <v>0</v>
      </c>
      <c r="F2936" s="284"/>
      <c r="G2936" s="289"/>
      <c r="H2936" s="304"/>
      <c r="I2936" s="290"/>
      <c r="J2936" s="304"/>
      <c r="K2936" s="305"/>
      <c r="L2936" s="50"/>
      <c r="M2936" s="63"/>
    </row>
    <row r="2937" spans="1:13">
      <c r="A2937" s="44">
        <f t="shared" ca="1" si="184"/>
        <v>0</v>
      </c>
      <c r="B2937" s="44" t="b" cm="1">
        <f t="array" ref="B2937">AND(分科號=E2937,D2937&gt;=分起日,D2937&lt;=分訖日,IF(分專案="全部",TRUE,J2937=分專案))</f>
        <v>0</v>
      </c>
      <c r="C2937" s="45">
        <f t="shared" si="182"/>
        <v>0</v>
      </c>
      <c r="D2937" s="44">
        <f t="shared" si="183"/>
        <v>0</v>
      </c>
      <c r="E2937" s="217">
        <f t="shared" si="185"/>
        <v>0</v>
      </c>
      <c r="F2937" s="284"/>
      <c r="G2937" s="289"/>
      <c r="H2937" s="304"/>
      <c r="I2937" s="290"/>
      <c r="J2937" s="304"/>
      <c r="K2937" s="305"/>
      <c r="L2937" s="50"/>
      <c r="M2937" s="63"/>
    </row>
    <row r="2938" spans="1:13">
      <c r="A2938" s="44">
        <f t="shared" ca="1" si="184"/>
        <v>0</v>
      </c>
      <c r="B2938" s="44" t="b" cm="1">
        <f t="array" ref="B2938">AND(分科號=E2938,D2938&gt;=分起日,D2938&lt;=分訖日,IF(分專案="全部",TRUE,J2938=分專案))</f>
        <v>0</v>
      </c>
      <c r="C2938" s="45">
        <f t="shared" si="182"/>
        <v>0</v>
      </c>
      <c r="D2938" s="44">
        <f t="shared" si="183"/>
        <v>0</v>
      </c>
      <c r="E2938" s="217">
        <f t="shared" si="185"/>
        <v>0</v>
      </c>
      <c r="F2938" s="284"/>
      <c r="G2938" s="289"/>
      <c r="H2938" s="304"/>
      <c r="I2938" s="290"/>
      <c r="J2938" s="304"/>
      <c r="K2938" s="305"/>
      <c r="L2938" s="50"/>
      <c r="M2938" s="63"/>
    </row>
    <row r="2939" spans="1:13">
      <c r="A2939" s="44">
        <f t="shared" ca="1" si="184"/>
        <v>0</v>
      </c>
      <c r="B2939" s="44" t="b" cm="1">
        <f t="array" ref="B2939">AND(分科號=E2939,D2939&gt;=分起日,D2939&lt;=分訖日,IF(分專案="全部",TRUE,J2939=分專案))</f>
        <v>0</v>
      </c>
      <c r="C2939" s="45">
        <f t="shared" si="182"/>
        <v>0</v>
      </c>
      <c r="D2939" s="44">
        <f t="shared" si="183"/>
        <v>0</v>
      </c>
      <c r="E2939" s="217">
        <f t="shared" si="185"/>
        <v>0</v>
      </c>
      <c r="F2939" s="284"/>
      <c r="G2939" s="289"/>
      <c r="H2939" s="304"/>
      <c r="I2939" s="290"/>
      <c r="J2939" s="304"/>
      <c r="K2939" s="305"/>
      <c r="L2939" s="50"/>
      <c r="M2939" s="63"/>
    </row>
    <row r="2940" spans="1:13">
      <c r="A2940" s="44">
        <f t="shared" ca="1" si="184"/>
        <v>0</v>
      </c>
      <c r="B2940" s="44" t="b" cm="1">
        <f t="array" ref="B2940">AND(分科號=E2940,D2940&gt;=分起日,D2940&lt;=分訖日,IF(分專案="全部",TRUE,J2940=分專案))</f>
        <v>0</v>
      </c>
      <c r="C2940" s="45">
        <f t="shared" si="182"/>
        <v>0</v>
      </c>
      <c r="D2940" s="44">
        <f t="shared" si="183"/>
        <v>0</v>
      </c>
      <c r="E2940" s="217">
        <f t="shared" si="185"/>
        <v>0</v>
      </c>
      <c r="F2940" s="284"/>
      <c r="G2940" s="289"/>
      <c r="H2940" s="304"/>
      <c r="I2940" s="290"/>
      <c r="J2940" s="304"/>
      <c r="K2940" s="305"/>
      <c r="L2940" s="50"/>
      <c r="M2940" s="63"/>
    </row>
    <row r="2941" spans="1:13">
      <c r="A2941" s="44">
        <f t="shared" ca="1" si="184"/>
        <v>0</v>
      </c>
      <c r="B2941" s="44" t="b" cm="1">
        <f t="array" ref="B2941">AND(分科號=E2941,D2941&gt;=分起日,D2941&lt;=分訖日,IF(分專案="全部",TRUE,J2941=分專案))</f>
        <v>0</v>
      </c>
      <c r="C2941" s="45">
        <f t="shared" si="182"/>
        <v>0</v>
      </c>
      <c r="D2941" s="44">
        <f t="shared" si="183"/>
        <v>0</v>
      </c>
      <c r="E2941" s="217">
        <f t="shared" si="185"/>
        <v>0</v>
      </c>
      <c r="F2941" s="284"/>
      <c r="G2941" s="289"/>
      <c r="H2941" s="304"/>
      <c r="I2941" s="290"/>
      <c r="J2941" s="304"/>
      <c r="K2941" s="305"/>
      <c r="L2941" s="50"/>
      <c r="M2941" s="63"/>
    </row>
    <row r="2942" spans="1:13">
      <c r="A2942" s="44">
        <f t="shared" ca="1" si="184"/>
        <v>0</v>
      </c>
      <c r="B2942" s="44" t="b" cm="1">
        <f t="array" ref="B2942">AND(分科號=E2942,D2942&gt;=分起日,D2942&lt;=分訖日,IF(分專案="全部",TRUE,J2942=分專案))</f>
        <v>0</v>
      </c>
      <c r="C2942" s="45">
        <f t="shared" si="182"/>
        <v>0</v>
      </c>
      <c r="D2942" s="44">
        <f t="shared" si="183"/>
        <v>0</v>
      </c>
      <c r="E2942" s="217">
        <f t="shared" si="185"/>
        <v>0</v>
      </c>
      <c r="F2942" s="284"/>
      <c r="G2942" s="289"/>
      <c r="H2942" s="304"/>
      <c r="I2942" s="290"/>
      <c r="J2942" s="304"/>
      <c r="K2942" s="305"/>
      <c r="L2942" s="50"/>
      <c r="M2942" s="63"/>
    </row>
    <row r="2943" spans="1:13">
      <c r="A2943" s="44">
        <f t="shared" ca="1" si="184"/>
        <v>0</v>
      </c>
      <c r="B2943" s="44" t="b" cm="1">
        <f t="array" ref="B2943">AND(分科號=E2943,D2943&gt;=分起日,D2943&lt;=分訖日,IF(分專案="全部",TRUE,J2943=分專案))</f>
        <v>0</v>
      </c>
      <c r="C2943" s="45">
        <f t="shared" si="182"/>
        <v>0</v>
      </c>
      <c r="D2943" s="44">
        <f t="shared" si="183"/>
        <v>0</v>
      </c>
      <c r="E2943" s="217">
        <f t="shared" si="185"/>
        <v>0</v>
      </c>
      <c r="F2943" s="284"/>
      <c r="G2943" s="289"/>
      <c r="H2943" s="304"/>
      <c r="I2943" s="290"/>
      <c r="J2943" s="304"/>
      <c r="K2943" s="305"/>
      <c r="L2943" s="50"/>
      <c r="M2943" s="63"/>
    </row>
    <row r="2944" spans="1:13">
      <c r="A2944" s="44">
        <f t="shared" ca="1" si="184"/>
        <v>0</v>
      </c>
      <c r="B2944" s="44" t="b" cm="1">
        <f t="array" ref="B2944">AND(分科號=E2944,D2944&gt;=分起日,D2944&lt;=分訖日,IF(分專案="全部",TRUE,J2944=分專案))</f>
        <v>0</v>
      </c>
      <c r="C2944" s="45">
        <f t="shared" si="182"/>
        <v>0</v>
      </c>
      <c r="D2944" s="44">
        <f t="shared" si="183"/>
        <v>0</v>
      </c>
      <c r="E2944" s="217">
        <f t="shared" si="185"/>
        <v>0</v>
      </c>
      <c r="F2944" s="284"/>
      <c r="G2944" s="289"/>
      <c r="H2944" s="304"/>
      <c r="I2944" s="290"/>
      <c r="J2944" s="304"/>
      <c r="K2944" s="305"/>
      <c r="L2944" s="50"/>
      <c r="M2944" s="63"/>
    </row>
    <row r="2945" spans="1:13">
      <c r="A2945" s="44">
        <f t="shared" ca="1" si="184"/>
        <v>0</v>
      </c>
      <c r="B2945" s="44" t="b" cm="1">
        <f t="array" ref="B2945">AND(分科號=E2945,D2945&gt;=分起日,D2945&lt;=分訖日,IF(分專案="全部",TRUE,J2945=分專案))</f>
        <v>0</v>
      </c>
      <c r="C2945" s="45">
        <f t="shared" si="182"/>
        <v>0</v>
      </c>
      <c r="D2945" s="44">
        <f t="shared" si="183"/>
        <v>0</v>
      </c>
      <c r="E2945" s="217">
        <f t="shared" si="185"/>
        <v>0</v>
      </c>
      <c r="F2945" s="284"/>
      <c r="G2945" s="289"/>
      <c r="H2945" s="304"/>
      <c r="I2945" s="290"/>
      <c r="J2945" s="304"/>
      <c r="K2945" s="305"/>
      <c r="L2945" s="50"/>
      <c r="M2945" s="63"/>
    </row>
    <row r="2946" spans="1:13">
      <c r="A2946" s="44">
        <f t="shared" ca="1" si="184"/>
        <v>0</v>
      </c>
      <c r="B2946" s="44" t="b" cm="1">
        <f t="array" ref="B2946">AND(分科號=E2946,D2946&gt;=分起日,D2946&lt;=分訖日,IF(分專案="全部",TRUE,J2946=分專案))</f>
        <v>0</v>
      </c>
      <c r="C2946" s="45">
        <f t="shared" si="182"/>
        <v>0</v>
      </c>
      <c r="D2946" s="44">
        <f t="shared" si="183"/>
        <v>0</v>
      </c>
      <c r="E2946" s="217">
        <f t="shared" si="185"/>
        <v>0</v>
      </c>
      <c r="F2946" s="284"/>
      <c r="G2946" s="289"/>
      <c r="H2946" s="304"/>
      <c r="I2946" s="290"/>
      <c r="J2946" s="304"/>
      <c r="K2946" s="305"/>
      <c r="L2946" s="50"/>
      <c r="M2946" s="63"/>
    </row>
    <row r="2947" spans="1:13">
      <c r="A2947" s="44">
        <f t="shared" ca="1" si="184"/>
        <v>0</v>
      </c>
      <c r="B2947" s="44" t="b" cm="1">
        <f t="array" ref="B2947">AND(分科號=E2947,D2947&gt;=分起日,D2947&lt;=分訖日,IF(分專案="全部",TRUE,J2947=分專案))</f>
        <v>0</v>
      </c>
      <c r="C2947" s="45">
        <f t="shared" si="182"/>
        <v>0</v>
      </c>
      <c r="D2947" s="44">
        <f t="shared" si="183"/>
        <v>0</v>
      </c>
      <c r="E2947" s="217">
        <f t="shared" si="185"/>
        <v>0</v>
      </c>
      <c r="F2947" s="284"/>
      <c r="G2947" s="289"/>
      <c r="H2947" s="304"/>
      <c r="I2947" s="290"/>
      <c r="J2947" s="304"/>
      <c r="K2947" s="305"/>
      <c r="L2947" s="50"/>
      <c r="M2947" s="63"/>
    </row>
    <row r="2948" spans="1:13">
      <c r="A2948" s="44">
        <f t="shared" ca="1" si="184"/>
        <v>0</v>
      </c>
      <c r="B2948" s="44" t="b" cm="1">
        <f t="array" ref="B2948">AND(分科號=E2948,D2948&gt;=分起日,D2948&lt;=分訖日,IF(分專案="全部",TRUE,J2948=分專案))</f>
        <v>0</v>
      </c>
      <c r="C2948" s="45">
        <f t="shared" si="182"/>
        <v>0</v>
      </c>
      <c r="D2948" s="44">
        <f t="shared" si="183"/>
        <v>0</v>
      </c>
      <c r="E2948" s="217">
        <f t="shared" si="185"/>
        <v>0</v>
      </c>
      <c r="F2948" s="284"/>
      <c r="G2948" s="289"/>
      <c r="H2948" s="304"/>
      <c r="I2948" s="290"/>
      <c r="J2948" s="304"/>
      <c r="K2948" s="305"/>
      <c r="L2948" s="50"/>
      <c r="M2948" s="63"/>
    </row>
    <row r="2949" spans="1:13">
      <c r="A2949" s="44">
        <f t="shared" ca="1" si="184"/>
        <v>0</v>
      </c>
      <c r="B2949" s="44" t="b" cm="1">
        <f t="array" ref="B2949">AND(分科號=E2949,D2949&gt;=分起日,D2949&lt;=分訖日,IF(分專案="全部",TRUE,J2949=分專案))</f>
        <v>0</v>
      </c>
      <c r="C2949" s="45">
        <f t="shared" si="182"/>
        <v>0</v>
      </c>
      <c r="D2949" s="44">
        <f t="shared" si="183"/>
        <v>0</v>
      </c>
      <c r="E2949" s="217">
        <f t="shared" si="185"/>
        <v>0</v>
      </c>
      <c r="F2949" s="284"/>
      <c r="G2949" s="289"/>
      <c r="H2949" s="304"/>
      <c r="I2949" s="290"/>
      <c r="J2949" s="304"/>
      <c r="K2949" s="305"/>
      <c r="L2949" s="50"/>
      <c r="M2949" s="63"/>
    </row>
    <row r="2950" spans="1:13">
      <c r="A2950" s="44">
        <f t="shared" ca="1" si="184"/>
        <v>0</v>
      </c>
      <c r="B2950" s="44" t="b" cm="1">
        <f t="array" ref="B2950">AND(分科號=E2950,D2950&gt;=分起日,D2950&lt;=分訖日,IF(分專案="全部",TRUE,J2950=分專案))</f>
        <v>0</v>
      </c>
      <c r="C2950" s="45">
        <f t="shared" si="182"/>
        <v>0</v>
      </c>
      <c r="D2950" s="44">
        <f t="shared" si="183"/>
        <v>0</v>
      </c>
      <c r="E2950" s="217">
        <f t="shared" si="185"/>
        <v>0</v>
      </c>
      <c r="F2950" s="284"/>
      <c r="G2950" s="289"/>
      <c r="H2950" s="304"/>
      <c r="I2950" s="290"/>
      <c r="J2950" s="304"/>
      <c r="K2950" s="305"/>
      <c r="L2950" s="50"/>
      <c r="M2950" s="63"/>
    </row>
    <row r="2951" spans="1:13">
      <c r="A2951" s="44">
        <f t="shared" ca="1" si="184"/>
        <v>0</v>
      </c>
      <c r="B2951" s="44" t="b" cm="1">
        <f t="array" ref="B2951">AND(分科號=E2951,D2951&gt;=分起日,D2951&lt;=分訖日,IF(分專案="全部",TRUE,J2951=分專案))</f>
        <v>0</v>
      </c>
      <c r="C2951" s="45">
        <f t="shared" ref="C2951:C3000" si="186">IF(F2951&lt;&gt;"",F2951,IF(E2951&lt;&gt;0,INDEX(C:C,ROW()-1),0))</f>
        <v>0</v>
      </c>
      <c r="D2951" s="44">
        <f t="shared" ref="D2951:D3000" si="187">IF(G2951&lt;&gt;"",G2951,IF(E2951&lt;&gt;0,INDEX(D:D,ROW()-1),0))</f>
        <v>0</v>
      </c>
      <c r="E2951" s="217">
        <f t="shared" si="185"/>
        <v>0</v>
      </c>
      <c r="F2951" s="284"/>
      <c r="G2951" s="289"/>
      <c r="H2951" s="304"/>
      <c r="I2951" s="290"/>
      <c r="J2951" s="304"/>
      <c r="K2951" s="305"/>
      <c r="L2951" s="50"/>
      <c r="M2951" s="63"/>
    </row>
    <row r="2952" spans="1:13">
      <c r="A2952" s="44">
        <f t="shared" ca="1" si="184"/>
        <v>0</v>
      </c>
      <c r="B2952" s="44" t="b" cm="1">
        <f t="array" ref="B2952">AND(分科號=E2952,D2952&gt;=分起日,D2952&lt;=分訖日,IF(分專案="全部",TRUE,J2952=分專案))</f>
        <v>0</v>
      </c>
      <c r="C2952" s="45">
        <f t="shared" si="186"/>
        <v>0</v>
      </c>
      <c r="D2952" s="44">
        <f t="shared" si="187"/>
        <v>0</v>
      </c>
      <c r="E2952" s="217">
        <f t="shared" si="185"/>
        <v>0</v>
      </c>
      <c r="F2952" s="284"/>
      <c r="G2952" s="289"/>
      <c r="H2952" s="304"/>
      <c r="I2952" s="290"/>
      <c r="J2952" s="304"/>
      <c r="K2952" s="305"/>
      <c r="L2952" s="50"/>
      <c r="M2952" s="63"/>
    </row>
    <row r="2953" spans="1:13">
      <c r="A2953" s="44">
        <f t="shared" ref="A2953:A3000" ca="1" si="188">IF(B2953,COUNTIF(OFFSET(B2953,ROW()*-1+6,,ROW()-5),TRUE),0)</f>
        <v>0</v>
      </c>
      <c r="B2953" s="44" t="b" cm="1">
        <f t="array" ref="B2953">AND(分科號=E2953,D2953&gt;=分起日,D2953&lt;=分訖日,IF(分專案="全部",TRUE,J2953=分專案))</f>
        <v>0</v>
      </c>
      <c r="C2953" s="45">
        <f t="shared" si="186"/>
        <v>0</v>
      </c>
      <c r="D2953" s="44">
        <f t="shared" si="187"/>
        <v>0</v>
      </c>
      <c r="E2953" s="217">
        <f t="shared" si="185"/>
        <v>0</v>
      </c>
      <c r="F2953" s="284"/>
      <c r="G2953" s="289"/>
      <c r="H2953" s="304"/>
      <c r="I2953" s="290"/>
      <c r="J2953" s="304"/>
      <c r="K2953" s="305"/>
      <c r="L2953" s="50"/>
      <c r="M2953" s="63"/>
    </row>
    <row r="2954" spans="1:13">
      <c r="A2954" s="44">
        <f t="shared" ca="1" si="188"/>
        <v>0</v>
      </c>
      <c r="B2954" s="44" t="b" cm="1">
        <f t="array" ref="B2954">AND(分科號=E2954,D2954&gt;=分起日,D2954&lt;=分訖日,IF(分專案="全部",TRUE,J2954=分專案))</f>
        <v>0</v>
      </c>
      <c r="C2954" s="45">
        <f t="shared" si="186"/>
        <v>0</v>
      </c>
      <c r="D2954" s="44">
        <f t="shared" si="187"/>
        <v>0</v>
      </c>
      <c r="E2954" s="217">
        <f t="shared" ref="E2954:E3000" si="189">IF(I2954&lt;&gt;"",VALUE(TRIM(LEFT(I2954,6))),0)</f>
        <v>0</v>
      </c>
      <c r="F2954" s="284"/>
      <c r="G2954" s="289"/>
      <c r="H2954" s="304"/>
      <c r="I2954" s="290"/>
      <c r="J2954" s="304"/>
      <c r="K2954" s="305"/>
      <c r="L2954" s="50"/>
      <c r="M2954" s="63"/>
    </row>
    <row r="2955" spans="1:13">
      <c r="A2955" s="44">
        <f t="shared" ca="1" si="188"/>
        <v>0</v>
      </c>
      <c r="B2955" s="44" t="b" cm="1">
        <f t="array" ref="B2955">AND(分科號=E2955,D2955&gt;=分起日,D2955&lt;=分訖日,IF(分專案="全部",TRUE,J2955=分專案))</f>
        <v>0</v>
      </c>
      <c r="C2955" s="45">
        <f t="shared" si="186"/>
        <v>0</v>
      </c>
      <c r="D2955" s="44">
        <f t="shared" si="187"/>
        <v>0</v>
      </c>
      <c r="E2955" s="217">
        <f t="shared" si="189"/>
        <v>0</v>
      </c>
      <c r="F2955" s="284"/>
      <c r="G2955" s="289"/>
      <c r="H2955" s="304"/>
      <c r="I2955" s="290"/>
      <c r="J2955" s="304"/>
      <c r="K2955" s="305"/>
      <c r="L2955" s="50"/>
      <c r="M2955" s="63"/>
    </row>
    <row r="2956" spans="1:13">
      <c r="A2956" s="44">
        <f t="shared" ca="1" si="188"/>
        <v>0</v>
      </c>
      <c r="B2956" s="44" t="b" cm="1">
        <f t="array" ref="B2956">AND(分科號=E2956,D2956&gt;=分起日,D2956&lt;=分訖日,IF(分專案="全部",TRUE,J2956=分專案))</f>
        <v>0</v>
      </c>
      <c r="C2956" s="45">
        <f t="shared" si="186"/>
        <v>0</v>
      </c>
      <c r="D2956" s="44">
        <f t="shared" si="187"/>
        <v>0</v>
      </c>
      <c r="E2956" s="217">
        <f t="shared" si="189"/>
        <v>0</v>
      </c>
      <c r="F2956" s="284"/>
      <c r="G2956" s="289"/>
      <c r="H2956" s="304"/>
      <c r="I2956" s="290"/>
      <c r="J2956" s="304"/>
      <c r="K2956" s="305"/>
      <c r="L2956" s="50"/>
      <c r="M2956" s="63"/>
    </row>
    <row r="2957" spans="1:13">
      <c r="A2957" s="44">
        <f t="shared" ca="1" si="188"/>
        <v>0</v>
      </c>
      <c r="B2957" s="44" t="b" cm="1">
        <f t="array" ref="B2957">AND(分科號=E2957,D2957&gt;=分起日,D2957&lt;=分訖日,IF(分專案="全部",TRUE,J2957=分專案))</f>
        <v>0</v>
      </c>
      <c r="C2957" s="45">
        <f t="shared" si="186"/>
        <v>0</v>
      </c>
      <c r="D2957" s="44">
        <f t="shared" si="187"/>
        <v>0</v>
      </c>
      <c r="E2957" s="217">
        <f t="shared" si="189"/>
        <v>0</v>
      </c>
      <c r="F2957" s="284"/>
      <c r="G2957" s="289"/>
      <c r="H2957" s="304"/>
      <c r="I2957" s="290"/>
      <c r="J2957" s="304"/>
      <c r="K2957" s="305"/>
      <c r="L2957" s="50"/>
      <c r="M2957" s="63"/>
    </row>
    <row r="2958" spans="1:13">
      <c r="A2958" s="44">
        <f t="shared" ca="1" si="188"/>
        <v>0</v>
      </c>
      <c r="B2958" s="44" t="b" cm="1">
        <f t="array" ref="B2958">AND(分科號=E2958,D2958&gt;=分起日,D2958&lt;=分訖日,IF(分專案="全部",TRUE,J2958=分專案))</f>
        <v>0</v>
      </c>
      <c r="C2958" s="45">
        <f t="shared" si="186"/>
        <v>0</v>
      </c>
      <c r="D2958" s="44">
        <f t="shared" si="187"/>
        <v>0</v>
      </c>
      <c r="E2958" s="217">
        <f t="shared" si="189"/>
        <v>0</v>
      </c>
      <c r="F2958" s="284"/>
      <c r="G2958" s="289"/>
      <c r="H2958" s="304"/>
      <c r="I2958" s="290"/>
      <c r="J2958" s="304"/>
      <c r="K2958" s="305"/>
      <c r="L2958" s="50"/>
      <c r="M2958" s="63"/>
    </row>
    <row r="2959" spans="1:13">
      <c r="A2959" s="44">
        <f t="shared" ca="1" si="188"/>
        <v>0</v>
      </c>
      <c r="B2959" s="44" t="b" cm="1">
        <f t="array" ref="B2959">AND(分科號=E2959,D2959&gt;=分起日,D2959&lt;=分訖日,IF(分專案="全部",TRUE,J2959=分專案))</f>
        <v>0</v>
      </c>
      <c r="C2959" s="45">
        <f t="shared" si="186"/>
        <v>0</v>
      </c>
      <c r="D2959" s="44">
        <f t="shared" si="187"/>
        <v>0</v>
      </c>
      <c r="E2959" s="217">
        <f t="shared" si="189"/>
        <v>0</v>
      </c>
      <c r="F2959" s="284"/>
      <c r="G2959" s="289"/>
      <c r="H2959" s="304"/>
      <c r="I2959" s="290"/>
      <c r="J2959" s="304"/>
      <c r="K2959" s="305"/>
      <c r="L2959" s="50"/>
      <c r="M2959" s="63"/>
    </row>
    <row r="2960" spans="1:13">
      <c r="A2960" s="44">
        <f t="shared" ca="1" si="188"/>
        <v>0</v>
      </c>
      <c r="B2960" s="44" t="b" cm="1">
        <f t="array" ref="B2960">AND(分科號=E2960,D2960&gt;=分起日,D2960&lt;=分訖日,IF(分專案="全部",TRUE,J2960=分專案))</f>
        <v>0</v>
      </c>
      <c r="C2960" s="45">
        <f t="shared" si="186"/>
        <v>0</v>
      </c>
      <c r="D2960" s="44">
        <f t="shared" si="187"/>
        <v>0</v>
      </c>
      <c r="E2960" s="217">
        <f t="shared" si="189"/>
        <v>0</v>
      </c>
      <c r="F2960" s="284"/>
      <c r="G2960" s="289"/>
      <c r="H2960" s="304"/>
      <c r="I2960" s="290"/>
      <c r="J2960" s="304"/>
      <c r="K2960" s="305"/>
      <c r="L2960" s="50"/>
      <c r="M2960" s="63"/>
    </row>
    <row r="2961" spans="1:13">
      <c r="A2961" s="44">
        <f t="shared" ca="1" si="188"/>
        <v>0</v>
      </c>
      <c r="B2961" s="44" t="b" cm="1">
        <f t="array" ref="B2961">AND(分科號=E2961,D2961&gt;=分起日,D2961&lt;=分訖日,IF(分專案="全部",TRUE,J2961=分專案))</f>
        <v>0</v>
      </c>
      <c r="C2961" s="45">
        <f t="shared" si="186"/>
        <v>0</v>
      </c>
      <c r="D2961" s="44">
        <f t="shared" si="187"/>
        <v>0</v>
      </c>
      <c r="E2961" s="217">
        <f t="shared" si="189"/>
        <v>0</v>
      </c>
      <c r="F2961" s="284"/>
      <c r="G2961" s="289"/>
      <c r="H2961" s="304"/>
      <c r="I2961" s="290"/>
      <c r="J2961" s="304"/>
      <c r="K2961" s="305"/>
      <c r="L2961" s="50"/>
      <c r="M2961" s="63"/>
    </row>
    <row r="2962" spans="1:13">
      <c r="A2962" s="44">
        <f t="shared" ca="1" si="188"/>
        <v>0</v>
      </c>
      <c r="B2962" s="44" t="b" cm="1">
        <f t="array" ref="B2962">AND(分科號=E2962,D2962&gt;=分起日,D2962&lt;=分訖日,IF(分專案="全部",TRUE,J2962=分專案))</f>
        <v>0</v>
      </c>
      <c r="C2962" s="45">
        <f t="shared" si="186"/>
        <v>0</v>
      </c>
      <c r="D2962" s="44">
        <f t="shared" si="187"/>
        <v>0</v>
      </c>
      <c r="E2962" s="217">
        <f t="shared" si="189"/>
        <v>0</v>
      </c>
      <c r="F2962" s="284"/>
      <c r="G2962" s="289"/>
      <c r="H2962" s="304"/>
      <c r="I2962" s="290"/>
      <c r="J2962" s="304"/>
      <c r="K2962" s="305"/>
      <c r="L2962" s="50"/>
      <c r="M2962" s="63"/>
    </row>
    <row r="2963" spans="1:13">
      <c r="A2963" s="44">
        <f t="shared" ca="1" si="188"/>
        <v>0</v>
      </c>
      <c r="B2963" s="44" t="b" cm="1">
        <f t="array" ref="B2963">AND(分科號=E2963,D2963&gt;=分起日,D2963&lt;=分訖日,IF(分專案="全部",TRUE,J2963=分專案))</f>
        <v>0</v>
      </c>
      <c r="C2963" s="45">
        <f t="shared" si="186"/>
        <v>0</v>
      </c>
      <c r="D2963" s="44">
        <f t="shared" si="187"/>
        <v>0</v>
      </c>
      <c r="E2963" s="217">
        <f t="shared" si="189"/>
        <v>0</v>
      </c>
      <c r="F2963" s="284"/>
      <c r="G2963" s="289"/>
      <c r="H2963" s="304"/>
      <c r="I2963" s="290"/>
      <c r="J2963" s="304"/>
      <c r="K2963" s="305"/>
      <c r="L2963" s="50"/>
      <c r="M2963" s="63"/>
    </row>
    <row r="2964" spans="1:13">
      <c r="A2964" s="44">
        <f t="shared" ca="1" si="188"/>
        <v>0</v>
      </c>
      <c r="B2964" s="44" t="b" cm="1">
        <f t="array" ref="B2964">AND(分科號=E2964,D2964&gt;=分起日,D2964&lt;=分訖日,IF(分專案="全部",TRUE,J2964=分專案))</f>
        <v>0</v>
      </c>
      <c r="C2964" s="45">
        <f t="shared" si="186"/>
        <v>0</v>
      </c>
      <c r="D2964" s="44">
        <f t="shared" si="187"/>
        <v>0</v>
      </c>
      <c r="E2964" s="217">
        <f t="shared" si="189"/>
        <v>0</v>
      </c>
      <c r="F2964" s="284"/>
      <c r="G2964" s="289"/>
      <c r="H2964" s="304"/>
      <c r="I2964" s="290"/>
      <c r="J2964" s="304"/>
      <c r="K2964" s="305"/>
      <c r="L2964" s="50"/>
      <c r="M2964" s="63"/>
    </row>
    <row r="2965" spans="1:13">
      <c r="A2965" s="44">
        <f t="shared" ca="1" si="188"/>
        <v>0</v>
      </c>
      <c r="B2965" s="44" t="b" cm="1">
        <f t="array" ref="B2965">AND(分科號=E2965,D2965&gt;=分起日,D2965&lt;=分訖日,IF(分專案="全部",TRUE,J2965=分專案))</f>
        <v>0</v>
      </c>
      <c r="C2965" s="45">
        <f t="shared" si="186"/>
        <v>0</v>
      </c>
      <c r="D2965" s="44">
        <f t="shared" si="187"/>
        <v>0</v>
      </c>
      <c r="E2965" s="217">
        <f t="shared" si="189"/>
        <v>0</v>
      </c>
      <c r="F2965" s="284"/>
      <c r="G2965" s="289"/>
      <c r="H2965" s="304"/>
      <c r="I2965" s="290"/>
      <c r="J2965" s="304"/>
      <c r="K2965" s="305"/>
      <c r="L2965" s="50"/>
      <c r="M2965" s="63"/>
    </row>
    <row r="2966" spans="1:13">
      <c r="A2966" s="44">
        <f t="shared" ca="1" si="188"/>
        <v>0</v>
      </c>
      <c r="B2966" s="44" t="b" cm="1">
        <f t="array" ref="B2966">AND(分科號=E2966,D2966&gt;=分起日,D2966&lt;=分訖日,IF(分專案="全部",TRUE,J2966=分專案))</f>
        <v>0</v>
      </c>
      <c r="C2966" s="45">
        <f t="shared" si="186"/>
        <v>0</v>
      </c>
      <c r="D2966" s="44">
        <f t="shared" si="187"/>
        <v>0</v>
      </c>
      <c r="E2966" s="217">
        <f t="shared" si="189"/>
        <v>0</v>
      </c>
      <c r="F2966" s="284"/>
      <c r="G2966" s="289"/>
      <c r="H2966" s="304"/>
      <c r="I2966" s="290"/>
      <c r="J2966" s="304"/>
      <c r="K2966" s="305"/>
      <c r="L2966" s="50"/>
      <c r="M2966" s="63"/>
    </row>
    <row r="2967" spans="1:13">
      <c r="A2967" s="44">
        <f t="shared" ca="1" si="188"/>
        <v>0</v>
      </c>
      <c r="B2967" s="44" t="b" cm="1">
        <f t="array" ref="B2967">AND(分科號=E2967,D2967&gt;=分起日,D2967&lt;=分訖日,IF(分專案="全部",TRUE,J2967=分專案))</f>
        <v>0</v>
      </c>
      <c r="C2967" s="45">
        <f t="shared" si="186"/>
        <v>0</v>
      </c>
      <c r="D2967" s="44">
        <f t="shared" si="187"/>
        <v>0</v>
      </c>
      <c r="E2967" s="217">
        <f t="shared" si="189"/>
        <v>0</v>
      </c>
      <c r="F2967" s="284"/>
      <c r="G2967" s="289"/>
      <c r="H2967" s="304"/>
      <c r="I2967" s="290"/>
      <c r="J2967" s="304"/>
      <c r="K2967" s="305"/>
      <c r="L2967" s="50"/>
      <c r="M2967" s="63"/>
    </row>
    <row r="2968" spans="1:13">
      <c r="A2968" s="44">
        <f t="shared" ca="1" si="188"/>
        <v>0</v>
      </c>
      <c r="B2968" s="44" t="b" cm="1">
        <f t="array" ref="B2968">AND(分科號=E2968,D2968&gt;=分起日,D2968&lt;=分訖日,IF(分專案="全部",TRUE,J2968=分專案))</f>
        <v>0</v>
      </c>
      <c r="C2968" s="45">
        <f t="shared" si="186"/>
        <v>0</v>
      </c>
      <c r="D2968" s="44">
        <f t="shared" si="187"/>
        <v>0</v>
      </c>
      <c r="E2968" s="217">
        <f t="shared" si="189"/>
        <v>0</v>
      </c>
      <c r="F2968" s="284"/>
      <c r="G2968" s="289"/>
      <c r="H2968" s="304"/>
      <c r="I2968" s="290"/>
      <c r="J2968" s="304"/>
      <c r="K2968" s="305"/>
      <c r="L2968" s="50"/>
      <c r="M2968" s="63"/>
    </row>
    <row r="2969" spans="1:13">
      <c r="A2969" s="44">
        <f t="shared" ca="1" si="188"/>
        <v>0</v>
      </c>
      <c r="B2969" s="44" t="b" cm="1">
        <f t="array" ref="B2969">AND(分科號=E2969,D2969&gt;=分起日,D2969&lt;=分訖日,IF(分專案="全部",TRUE,J2969=分專案))</f>
        <v>0</v>
      </c>
      <c r="C2969" s="45">
        <f t="shared" si="186"/>
        <v>0</v>
      </c>
      <c r="D2969" s="44">
        <f t="shared" si="187"/>
        <v>0</v>
      </c>
      <c r="E2969" s="217">
        <f t="shared" si="189"/>
        <v>0</v>
      </c>
      <c r="F2969" s="284"/>
      <c r="G2969" s="289"/>
      <c r="H2969" s="304"/>
      <c r="I2969" s="290"/>
      <c r="J2969" s="304"/>
      <c r="K2969" s="305"/>
      <c r="L2969" s="50"/>
      <c r="M2969" s="63"/>
    </row>
    <row r="2970" spans="1:13">
      <c r="A2970" s="44">
        <f t="shared" ca="1" si="188"/>
        <v>0</v>
      </c>
      <c r="B2970" s="44" t="b" cm="1">
        <f t="array" ref="B2970">AND(分科號=E2970,D2970&gt;=分起日,D2970&lt;=分訖日,IF(分專案="全部",TRUE,J2970=分專案))</f>
        <v>0</v>
      </c>
      <c r="C2970" s="45">
        <f t="shared" si="186"/>
        <v>0</v>
      </c>
      <c r="D2970" s="44">
        <f t="shared" si="187"/>
        <v>0</v>
      </c>
      <c r="E2970" s="217">
        <f t="shared" si="189"/>
        <v>0</v>
      </c>
      <c r="F2970" s="284"/>
      <c r="G2970" s="289"/>
      <c r="H2970" s="304"/>
      <c r="I2970" s="290"/>
      <c r="J2970" s="304"/>
      <c r="K2970" s="305"/>
      <c r="L2970" s="50"/>
      <c r="M2970" s="63"/>
    </row>
    <row r="2971" spans="1:13">
      <c r="A2971" s="44">
        <f t="shared" ca="1" si="188"/>
        <v>0</v>
      </c>
      <c r="B2971" s="44" t="b" cm="1">
        <f t="array" ref="B2971">AND(分科號=E2971,D2971&gt;=分起日,D2971&lt;=分訖日,IF(分專案="全部",TRUE,J2971=分專案))</f>
        <v>0</v>
      </c>
      <c r="C2971" s="45">
        <f t="shared" si="186"/>
        <v>0</v>
      </c>
      <c r="D2971" s="44">
        <f t="shared" si="187"/>
        <v>0</v>
      </c>
      <c r="E2971" s="217">
        <f t="shared" si="189"/>
        <v>0</v>
      </c>
      <c r="F2971" s="284"/>
      <c r="G2971" s="289"/>
      <c r="H2971" s="304"/>
      <c r="I2971" s="290"/>
      <c r="J2971" s="304"/>
      <c r="K2971" s="305"/>
      <c r="L2971" s="50"/>
      <c r="M2971" s="63"/>
    </row>
    <row r="2972" spans="1:13">
      <c r="A2972" s="44">
        <f t="shared" ca="1" si="188"/>
        <v>0</v>
      </c>
      <c r="B2972" s="44" t="b" cm="1">
        <f t="array" ref="B2972">AND(分科號=E2972,D2972&gt;=分起日,D2972&lt;=分訖日,IF(分專案="全部",TRUE,J2972=分專案))</f>
        <v>0</v>
      </c>
      <c r="C2972" s="45">
        <f t="shared" si="186"/>
        <v>0</v>
      </c>
      <c r="D2972" s="44">
        <f t="shared" si="187"/>
        <v>0</v>
      </c>
      <c r="E2972" s="217">
        <f t="shared" si="189"/>
        <v>0</v>
      </c>
      <c r="F2972" s="284"/>
      <c r="G2972" s="289"/>
      <c r="H2972" s="304"/>
      <c r="I2972" s="290"/>
      <c r="J2972" s="304"/>
      <c r="K2972" s="305"/>
      <c r="L2972" s="50"/>
      <c r="M2972" s="63"/>
    </row>
    <row r="2973" spans="1:13">
      <c r="A2973" s="44">
        <f t="shared" ca="1" si="188"/>
        <v>0</v>
      </c>
      <c r="B2973" s="44" t="b" cm="1">
        <f t="array" ref="B2973">AND(分科號=E2973,D2973&gt;=分起日,D2973&lt;=分訖日,IF(分專案="全部",TRUE,J2973=分專案))</f>
        <v>0</v>
      </c>
      <c r="C2973" s="45">
        <f t="shared" si="186"/>
        <v>0</v>
      </c>
      <c r="D2973" s="44">
        <f t="shared" si="187"/>
        <v>0</v>
      </c>
      <c r="E2973" s="217">
        <f t="shared" si="189"/>
        <v>0</v>
      </c>
      <c r="F2973" s="284"/>
      <c r="G2973" s="289"/>
      <c r="H2973" s="304"/>
      <c r="I2973" s="290"/>
      <c r="J2973" s="304"/>
      <c r="K2973" s="305"/>
      <c r="L2973" s="50"/>
      <c r="M2973" s="63"/>
    </row>
    <row r="2974" spans="1:13">
      <c r="A2974" s="44">
        <f t="shared" ca="1" si="188"/>
        <v>0</v>
      </c>
      <c r="B2974" s="44" t="b" cm="1">
        <f t="array" ref="B2974">AND(分科號=E2974,D2974&gt;=分起日,D2974&lt;=分訖日,IF(分專案="全部",TRUE,J2974=分專案))</f>
        <v>0</v>
      </c>
      <c r="C2974" s="45">
        <f t="shared" si="186"/>
        <v>0</v>
      </c>
      <c r="D2974" s="44">
        <f t="shared" si="187"/>
        <v>0</v>
      </c>
      <c r="E2974" s="217">
        <f t="shared" si="189"/>
        <v>0</v>
      </c>
      <c r="F2974" s="284"/>
      <c r="G2974" s="289"/>
      <c r="H2974" s="304"/>
      <c r="I2974" s="290"/>
      <c r="J2974" s="304"/>
      <c r="K2974" s="305"/>
      <c r="L2974" s="50"/>
      <c r="M2974" s="63"/>
    </row>
    <row r="2975" spans="1:13">
      <c r="A2975" s="44">
        <f t="shared" ca="1" si="188"/>
        <v>0</v>
      </c>
      <c r="B2975" s="44" t="b" cm="1">
        <f t="array" ref="B2975">AND(分科號=E2975,D2975&gt;=分起日,D2975&lt;=分訖日,IF(分專案="全部",TRUE,J2975=分專案))</f>
        <v>0</v>
      </c>
      <c r="C2975" s="45">
        <f t="shared" si="186"/>
        <v>0</v>
      </c>
      <c r="D2975" s="44">
        <f t="shared" si="187"/>
        <v>0</v>
      </c>
      <c r="E2975" s="217">
        <f t="shared" si="189"/>
        <v>0</v>
      </c>
      <c r="F2975" s="284"/>
      <c r="G2975" s="289"/>
      <c r="H2975" s="304"/>
      <c r="I2975" s="290"/>
      <c r="J2975" s="304"/>
      <c r="K2975" s="305"/>
      <c r="L2975" s="50"/>
      <c r="M2975" s="63"/>
    </row>
    <row r="2976" spans="1:13">
      <c r="A2976" s="44">
        <f t="shared" ca="1" si="188"/>
        <v>0</v>
      </c>
      <c r="B2976" s="44" t="b" cm="1">
        <f t="array" ref="B2976">AND(分科號=E2976,D2976&gt;=分起日,D2976&lt;=分訖日,IF(分專案="全部",TRUE,J2976=分專案))</f>
        <v>0</v>
      </c>
      <c r="C2976" s="45">
        <f t="shared" si="186"/>
        <v>0</v>
      </c>
      <c r="D2976" s="44">
        <f t="shared" si="187"/>
        <v>0</v>
      </c>
      <c r="E2976" s="217">
        <f t="shared" si="189"/>
        <v>0</v>
      </c>
      <c r="F2976" s="284"/>
      <c r="G2976" s="289"/>
      <c r="H2976" s="304"/>
      <c r="I2976" s="290"/>
      <c r="J2976" s="304"/>
      <c r="K2976" s="305"/>
      <c r="L2976" s="50"/>
      <c r="M2976" s="63"/>
    </row>
    <row r="2977" spans="1:13">
      <c r="A2977" s="44">
        <f t="shared" ca="1" si="188"/>
        <v>0</v>
      </c>
      <c r="B2977" s="44" t="b" cm="1">
        <f t="array" ref="B2977">AND(分科號=E2977,D2977&gt;=分起日,D2977&lt;=分訖日,IF(分專案="全部",TRUE,J2977=分專案))</f>
        <v>0</v>
      </c>
      <c r="C2977" s="45">
        <f t="shared" si="186"/>
        <v>0</v>
      </c>
      <c r="D2977" s="44">
        <f t="shared" si="187"/>
        <v>0</v>
      </c>
      <c r="E2977" s="217">
        <f t="shared" si="189"/>
        <v>0</v>
      </c>
      <c r="F2977" s="284"/>
      <c r="G2977" s="289"/>
      <c r="H2977" s="304"/>
      <c r="I2977" s="290"/>
      <c r="J2977" s="304"/>
      <c r="K2977" s="305"/>
      <c r="L2977" s="50"/>
      <c r="M2977" s="63"/>
    </row>
    <row r="2978" spans="1:13">
      <c r="A2978" s="44">
        <f t="shared" ca="1" si="188"/>
        <v>0</v>
      </c>
      <c r="B2978" s="44" t="b" cm="1">
        <f t="array" ref="B2978">AND(分科號=E2978,D2978&gt;=分起日,D2978&lt;=分訖日,IF(分專案="全部",TRUE,J2978=分專案))</f>
        <v>0</v>
      </c>
      <c r="C2978" s="45">
        <f t="shared" si="186"/>
        <v>0</v>
      </c>
      <c r="D2978" s="44">
        <f t="shared" si="187"/>
        <v>0</v>
      </c>
      <c r="E2978" s="217">
        <f t="shared" si="189"/>
        <v>0</v>
      </c>
      <c r="F2978" s="284"/>
      <c r="G2978" s="289"/>
      <c r="H2978" s="304"/>
      <c r="I2978" s="290"/>
      <c r="J2978" s="304"/>
      <c r="K2978" s="305"/>
      <c r="L2978" s="50"/>
      <c r="M2978" s="63"/>
    </row>
    <row r="2979" spans="1:13">
      <c r="A2979" s="44">
        <f t="shared" ca="1" si="188"/>
        <v>0</v>
      </c>
      <c r="B2979" s="44" t="b" cm="1">
        <f t="array" ref="B2979">AND(分科號=E2979,D2979&gt;=分起日,D2979&lt;=分訖日,IF(分專案="全部",TRUE,J2979=分專案))</f>
        <v>0</v>
      </c>
      <c r="C2979" s="45">
        <f t="shared" si="186"/>
        <v>0</v>
      </c>
      <c r="D2979" s="44">
        <f t="shared" si="187"/>
        <v>0</v>
      </c>
      <c r="E2979" s="217">
        <f t="shared" si="189"/>
        <v>0</v>
      </c>
      <c r="F2979" s="284"/>
      <c r="G2979" s="289"/>
      <c r="H2979" s="304"/>
      <c r="I2979" s="290"/>
      <c r="J2979" s="304"/>
      <c r="K2979" s="305"/>
      <c r="L2979" s="50"/>
      <c r="M2979" s="63"/>
    </row>
    <row r="2980" spans="1:13">
      <c r="A2980" s="44">
        <f t="shared" ca="1" si="188"/>
        <v>0</v>
      </c>
      <c r="B2980" s="44" t="b" cm="1">
        <f t="array" ref="B2980">AND(分科號=E2980,D2980&gt;=分起日,D2980&lt;=分訖日,IF(分專案="全部",TRUE,J2980=分專案))</f>
        <v>0</v>
      </c>
      <c r="C2980" s="45">
        <f t="shared" si="186"/>
        <v>0</v>
      </c>
      <c r="D2980" s="44">
        <f t="shared" si="187"/>
        <v>0</v>
      </c>
      <c r="E2980" s="217">
        <f t="shared" si="189"/>
        <v>0</v>
      </c>
      <c r="F2980" s="284"/>
      <c r="G2980" s="289"/>
      <c r="H2980" s="304"/>
      <c r="I2980" s="290"/>
      <c r="J2980" s="304"/>
      <c r="K2980" s="305"/>
      <c r="L2980" s="50"/>
      <c r="M2980" s="63"/>
    </row>
    <row r="2981" spans="1:13">
      <c r="A2981" s="44">
        <f t="shared" ca="1" si="188"/>
        <v>0</v>
      </c>
      <c r="B2981" s="44" t="b" cm="1">
        <f t="array" ref="B2981">AND(分科號=E2981,D2981&gt;=分起日,D2981&lt;=分訖日,IF(分專案="全部",TRUE,J2981=分專案))</f>
        <v>0</v>
      </c>
      <c r="C2981" s="45">
        <f t="shared" si="186"/>
        <v>0</v>
      </c>
      <c r="D2981" s="44">
        <f t="shared" si="187"/>
        <v>0</v>
      </c>
      <c r="E2981" s="217">
        <f t="shared" si="189"/>
        <v>0</v>
      </c>
      <c r="F2981" s="284"/>
      <c r="G2981" s="289"/>
      <c r="H2981" s="304"/>
      <c r="I2981" s="290"/>
      <c r="J2981" s="304"/>
      <c r="K2981" s="305"/>
      <c r="L2981" s="50"/>
      <c r="M2981" s="63"/>
    </row>
    <row r="2982" spans="1:13">
      <c r="A2982" s="44">
        <f t="shared" ca="1" si="188"/>
        <v>0</v>
      </c>
      <c r="B2982" s="44" t="b" cm="1">
        <f t="array" ref="B2982">AND(分科號=E2982,D2982&gt;=分起日,D2982&lt;=分訖日,IF(分專案="全部",TRUE,J2982=分專案))</f>
        <v>0</v>
      </c>
      <c r="C2982" s="45">
        <f t="shared" si="186"/>
        <v>0</v>
      </c>
      <c r="D2982" s="44">
        <f t="shared" si="187"/>
        <v>0</v>
      </c>
      <c r="E2982" s="217">
        <f t="shared" si="189"/>
        <v>0</v>
      </c>
      <c r="F2982" s="284"/>
      <c r="G2982" s="289"/>
      <c r="H2982" s="304"/>
      <c r="I2982" s="290"/>
      <c r="J2982" s="304"/>
      <c r="K2982" s="305"/>
      <c r="L2982" s="50"/>
      <c r="M2982" s="63"/>
    </row>
    <row r="2983" spans="1:13">
      <c r="A2983" s="44">
        <f t="shared" ca="1" si="188"/>
        <v>0</v>
      </c>
      <c r="B2983" s="44" t="b" cm="1">
        <f t="array" ref="B2983">AND(分科號=E2983,D2983&gt;=分起日,D2983&lt;=分訖日,IF(分專案="全部",TRUE,J2983=分專案))</f>
        <v>0</v>
      </c>
      <c r="C2983" s="45">
        <f t="shared" si="186"/>
        <v>0</v>
      </c>
      <c r="D2983" s="44">
        <f t="shared" si="187"/>
        <v>0</v>
      </c>
      <c r="E2983" s="217">
        <f t="shared" si="189"/>
        <v>0</v>
      </c>
      <c r="F2983" s="284"/>
      <c r="G2983" s="289"/>
      <c r="H2983" s="304"/>
      <c r="I2983" s="290"/>
      <c r="J2983" s="304"/>
      <c r="K2983" s="305"/>
      <c r="L2983" s="50"/>
      <c r="M2983" s="63"/>
    </row>
    <row r="2984" spans="1:13">
      <c r="A2984" s="44">
        <f t="shared" ca="1" si="188"/>
        <v>0</v>
      </c>
      <c r="B2984" s="44" t="b" cm="1">
        <f t="array" ref="B2984">AND(分科號=E2984,D2984&gt;=分起日,D2984&lt;=分訖日,IF(分專案="全部",TRUE,J2984=分專案))</f>
        <v>0</v>
      </c>
      <c r="C2984" s="45">
        <f t="shared" si="186"/>
        <v>0</v>
      </c>
      <c r="D2984" s="44">
        <f t="shared" si="187"/>
        <v>0</v>
      </c>
      <c r="E2984" s="217">
        <f t="shared" si="189"/>
        <v>0</v>
      </c>
      <c r="F2984" s="284"/>
      <c r="G2984" s="289"/>
      <c r="H2984" s="304"/>
      <c r="I2984" s="290"/>
      <c r="J2984" s="304"/>
      <c r="K2984" s="305"/>
      <c r="L2984" s="50"/>
      <c r="M2984" s="63"/>
    </row>
    <row r="2985" spans="1:13">
      <c r="A2985" s="44">
        <f t="shared" ca="1" si="188"/>
        <v>0</v>
      </c>
      <c r="B2985" s="44" t="b" cm="1">
        <f t="array" ref="B2985">AND(分科號=E2985,D2985&gt;=分起日,D2985&lt;=分訖日,IF(分專案="全部",TRUE,J2985=分專案))</f>
        <v>0</v>
      </c>
      <c r="C2985" s="45">
        <f t="shared" si="186"/>
        <v>0</v>
      </c>
      <c r="D2985" s="44">
        <f t="shared" si="187"/>
        <v>0</v>
      </c>
      <c r="E2985" s="217">
        <f t="shared" si="189"/>
        <v>0</v>
      </c>
      <c r="F2985" s="284"/>
      <c r="G2985" s="289"/>
      <c r="H2985" s="304"/>
      <c r="I2985" s="290"/>
      <c r="J2985" s="304"/>
      <c r="K2985" s="305"/>
      <c r="L2985" s="50"/>
      <c r="M2985" s="63"/>
    </row>
    <row r="2986" spans="1:13">
      <c r="A2986" s="44">
        <f t="shared" ca="1" si="188"/>
        <v>0</v>
      </c>
      <c r="B2986" s="44" t="b" cm="1">
        <f t="array" ref="B2986">AND(分科號=E2986,D2986&gt;=分起日,D2986&lt;=分訖日,IF(分專案="全部",TRUE,J2986=分專案))</f>
        <v>0</v>
      </c>
      <c r="C2986" s="45">
        <f t="shared" si="186"/>
        <v>0</v>
      </c>
      <c r="D2986" s="44">
        <f t="shared" si="187"/>
        <v>0</v>
      </c>
      <c r="E2986" s="217">
        <f t="shared" si="189"/>
        <v>0</v>
      </c>
      <c r="F2986" s="284"/>
      <c r="G2986" s="289"/>
      <c r="H2986" s="304"/>
      <c r="I2986" s="290"/>
      <c r="J2986" s="304"/>
      <c r="K2986" s="305"/>
      <c r="L2986" s="50"/>
      <c r="M2986" s="63"/>
    </row>
    <row r="2987" spans="1:13">
      <c r="A2987" s="44">
        <f t="shared" ca="1" si="188"/>
        <v>0</v>
      </c>
      <c r="B2987" s="44" t="b" cm="1">
        <f t="array" ref="B2987">AND(分科號=E2987,D2987&gt;=分起日,D2987&lt;=分訖日,IF(分專案="全部",TRUE,J2987=分專案))</f>
        <v>0</v>
      </c>
      <c r="C2987" s="45">
        <f t="shared" si="186"/>
        <v>0</v>
      </c>
      <c r="D2987" s="44">
        <f t="shared" si="187"/>
        <v>0</v>
      </c>
      <c r="E2987" s="217">
        <f t="shared" si="189"/>
        <v>0</v>
      </c>
      <c r="F2987" s="284"/>
      <c r="G2987" s="289"/>
      <c r="H2987" s="304"/>
      <c r="I2987" s="290"/>
      <c r="J2987" s="304"/>
      <c r="K2987" s="305"/>
      <c r="L2987" s="50"/>
      <c r="M2987" s="63"/>
    </row>
    <row r="2988" spans="1:13">
      <c r="A2988" s="44">
        <f t="shared" ca="1" si="188"/>
        <v>0</v>
      </c>
      <c r="B2988" s="44" t="b" cm="1">
        <f t="array" ref="B2988">AND(分科號=E2988,D2988&gt;=分起日,D2988&lt;=分訖日,IF(分專案="全部",TRUE,J2988=分專案))</f>
        <v>0</v>
      </c>
      <c r="C2988" s="45">
        <f t="shared" si="186"/>
        <v>0</v>
      </c>
      <c r="D2988" s="44">
        <f t="shared" si="187"/>
        <v>0</v>
      </c>
      <c r="E2988" s="217">
        <f t="shared" si="189"/>
        <v>0</v>
      </c>
      <c r="F2988" s="284"/>
      <c r="G2988" s="289"/>
      <c r="H2988" s="304"/>
      <c r="I2988" s="290"/>
      <c r="J2988" s="304"/>
      <c r="K2988" s="305"/>
      <c r="L2988" s="50"/>
      <c r="M2988" s="63"/>
    </row>
    <row r="2989" spans="1:13">
      <c r="A2989" s="44">
        <f t="shared" ca="1" si="188"/>
        <v>0</v>
      </c>
      <c r="B2989" s="44" t="b" cm="1">
        <f t="array" ref="B2989">AND(分科號=E2989,D2989&gt;=分起日,D2989&lt;=分訖日,IF(分專案="全部",TRUE,J2989=分專案))</f>
        <v>0</v>
      </c>
      <c r="C2989" s="45">
        <f t="shared" si="186"/>
        <v>0</v>
      </c>
      <c r="D2989" s="44">
        <f t="shared" si="187"/>
        <v>0</v>
      </c>
      <c r="E2989" s="217">
        <f t="shared" si="189"/>
        <v>0</v>
      </c>
      <c r="F2989" s="284"/>
      <c r="G2989" s="289"/>
      <c r="H2989" s="304"/>
      <c r="I2989" s="290"/>
      <c r="J2989" s="304"/>
      <c r="K2989" s="305"/>
      <c r="L2989" s="50"/>
      <c r="M2989" s="63"/>
    </row>
    <row r="2990" spans="1:13">
      <c r="A2990" s="44">
        <f t="shared" ca="1" si="188"/>
        <v>0</v>
      </c>
      <c r="B2990" s="44" t="b" cm="1">
        <f t="array" ref="B2990">AND(分科號=E2990,D2990&gt;=分起日,D2990&lt;=分訖日,IF(分專案="全部",TRUE,J2990=分專案))</f>
        <v>0</v>
      </c>
      <c r="C2990" s="45">
        <f t="shared" si="186"/>
        <v>0</v>
      </c>
      <c r="D2990" s="44">
        <f t="shared" si="187"/>
        <v>0</v>
      </c>
      <c r="E2990" s="217">
        <f t="shared" si="189"/>
        <v>0</v>
      </c>
      <c r="F2990" s="284"/>
      <c r="G2990" s="289"/>
      <c r="H2990" s="304"/>
      <c r="I2990" s="290"/>
      <c r="J2990" s="304"/>
      <c r="K2990" s="305"/>
      <c r="L2990" s="50"/>
      <c r="M2990" s="63"/>
    </row>
    <row r="2991" spans="1:13">
      <c r="A2991" s="44">
        <f t="shared" ca="1" si="188"/>
        <v>0</v>
      </c>
      <c r="B2991" s="44" t="b" cm="1">
        <f t="array" ref="B2991">AND(分科號=E2991,D2991&gt;=分起日,D2991&lt;=分訖日,IF(分專案="全部",TRUE,J2991=分專案))</f>
        <v>0</v>
      </c>
      <c r="C2991" s="45">
        <f t="shared" si="186"/>
        <v>0</v>
      </c>
      <c r="D2991" s="44">
        <f t="shared" si="187"/>
        <v>0</v>
      </c>
      <c r="E2991" s="217">
        <f t="shared" si="189"/>
        <v>0</v>
      </c>
      <c r="F2991" s="284"/>
      <c r="G2991" s="289"/>
      <c r="H2991" s="304"/>
      <c r="I2991" s="290"/>
      <c r="J2991" s="304"/>
      <c r="K2991" s="305"/>
      <c r="L2991" s="50"/>
      <c r="M2991" s="63"/>
    </row>
    <row r="2992" spans="1:13">
      <c r="A2992" s="44">
        <f t="shared" ca="1" si="188"/>
        <v>0</v>
      </c>
      <c r="B2992" s="44" t="b" cm="1">
        <f t="array" ref="B2992">AND(分科號=E2992,D2992&gt;=分起日,D2992&lt;=分訖日,IF(分專案="全部",TRUE,J2992=分專案))</f>
        <v>0</v>
      </c>
      <c r="C2992" s="45">
        <f t="shared" si="186"/>
        <v>0</v>
      </c>
      <c r="D2992" s="44">
        <f t="shared" si="187"/>
        <v>0</v>
      </c>
      <c r="E2992" s="217">
        <f t="shared" si="189"/>
        <v>0</v>
      </c>
      <c r="F2992" s="284"/>
      <c r="G2992" s="289"/>
      <c r="H2992" s="304"/>
      <c r="I2992" s="290"/>
      <c r="J2992" s="304"/>
      <c r="K2992" s="305"/>
      <c r="L2992" s="50"/>
      <c r="M2992" s="63"/>
    </row>
    <row r="2993" spans="1:13">
      <c r="A2993" s="44">
        <f t="shared" ca="1" si="188"/>
        <v>0</v>
      </c>
      <c r="B2993" s="44" t="b" cm="1">
        <f t="array" ref="B2993">AND(分科號=E2993,D2993&gt;=分起日,D2993&lt;=分訖日,IF(分專案="全部",TRUE,J2993=分專案))</f>
        <v>0</v>
      </c>
      <c r="C2993" s="45">
        <f t="shared" si="186"/>
        <v>0</v>
      </c>
      <c r="D2993" s="44">
        <f t="shared" si="187"/>
        <v>0</v>
      </c>
      <c r="E2993" s="217">
        <f t="shared" si="189"/>
        <v>0</v>
      </c>
      <c r="F2993" s="284"/>
      <c r="G2993" s="289"/>
      <c r="H2993" s="304"/>
      <c r="I2993" s="290"/>
      <c r="J2993" s="304"/>
      <c r="K2993" s="305"/>
      <c r="L2993" s="50"/>
      <c r="M2993" s="63"/>
    </row>
    <row r="2994" spans="1:13">
      <c r="A2994" s="44">
        <f t="shared" ca="1" si="188"/>
        <v>0</v>
      </c>
      <c r="B2994" s="44" t="b" cm="1">
        <f t="array" ref="B2994">AND(分科號=E2994,D2994&gt;=分起日,D2994&lt;=分訖日,IF(分專案="全部",TRUE,J2994=分專案))</f>
        <v>0</v>
      </c>
      <c r="C2994" s="45">
        <f t="shared" si="186"/>
        <v>0</v>
      </c>
      <c r="D2994" s="44">
        <f t="shared" si="187"/>
        <v>0</v>
      </c>
      <c r="E2994" s="217">
        <f t="shared" si="189"/>
        <v>0</v>
      </c>
      <c r="F2994" s="284"/>
      <c r="G2994" s="289"/>
      <c r="H2994" s="304"/>
      <c r="I2994" s="290"/>
      <c r="J2994" s="304"/>
      <c r="K2994" s="305"/>
      <c r="L2994" s="50"/>
      <c r="M2994" s="63"/>
    </row>
    <row r="2995" spans="1:13">
      <c r="A2995" s="44">
        <f t="shared" ca="1" si="188"/>
        <v>0</v>
      </c>
      <c r="B2995" s="44" t="b" cm="1">
        <f t="array" ref="B2995">AND(分科號=E2995,D2995&gt;=分起日,D2995&lt;=分訖日,IF(分專案="全部",TRUE,J2995=分專案))</f>
        <v>0</v>
      </c>
      <c r="C2995" s="45">
        <f t="shared" si="186"/>
        <v>0</v>
      </c>
      <c r="D2995" s="44">
        <f t="shared" si="187"/>
        <v>0</v>
      </c>
      <c r="E2995" s="217">
        <f t="shared" si="189"/>
        <v>0</v>
      </c>
      <c r="F2995" s="284"/>
      <c r="G2995" s="289"/>
      <c r="H2995" s="304"/>
      <c r="I2995" s="290"/>
      <c r="J2995" s="304"/>
      <c r="K2995" s="305"/>
      <c r="L2995" s="50"/>
      <c r="M2995" s="63"/>
    </row>
    <row r="2996" spans="1:13">
      <c r="A2996" s="44">
        <f t="shared" ca="1" si="188"/>
        <v>0</v>
      </c>
      <c r="B2996" s="44" t="b" cm="1">
        <f t="array" ref="B2996">AND(分科號=E2996,D2996&gt;=分起日,D2996&lt;=分訖日,IF(分專案="全部",TRUE,J2996=分專案))</f>
        <v>0</v>
      </c>
      <c r="C2996" s="45">
        <f t="shared" si="186"/>
        <v>0</v>
      </c>
      <c r="D2996" s="44">
        <f t="shared" si="187"/>
        <v>0</v>
      </c>
      <c r="E2996" s="217">
        <f t="shared" si="189"/>
        <v>0</v>
      </c>
      <c r="F2996" s="284"/>
      <c r="G2996" s="289"/>
      <c r="H2996" s="304"/>
      <c r="I2996" s="290"/>
      <c r="J2996" s="304"/>
      <c r="K2996" s="305"/>
      <c r="L2996" s="50"/>
      <c r="M2996" s="63"/>
    </row>
    <row r="2997" spans="1:13">
      <c r="A2997" s="44">
        <f t="shared" ca="1" si="188"/>
        <v>0</v>
      </c>
      <c r="B2997" s="44" t="b" cm="1">
        <f t="array" ref="B2997">AND(分科號=E2997,D2997&gt;=分起日,D2997&lt;=分訖日,IF(分專案="全部",TRUE,J2997=分專案))</f>
        <v>0</v>
      </c>
      <c r="C2997" s="45">
        <f t="shared" si="186"/>
        <v>0</v>
      </c>
      <c r="D2997" s="44">
        <f t="shared" si="187"/>
        <v>0</v>
      </c>
      <c r="E2997" s="217">
        <f t="shared" si="189"/>
        <v>0</v>
      </c>
      <c r="F2997" s="284"/>
      <c r="G2997" s="289"/>
      <c r="H2997" s="304"/>
      <c r="I2997" s="290"/>
      <c r="J2997" s="304"/>
      <c r="K2997" s="305"/>
      <c r="L2997" s="50"/>
      <c r="M2997" s="63"/>
    </row>
    <row r="2998" spans="1:13">
      <c r="A2998" s="44">
        <f t="shared" ca="1" si="188"/>
        <v>0</v>
      </c>
      <c r="B2998" s="44" t="b" cm="1">
        <f t="array" ref="B2998">AND(分科號=E2998,D2998&gt;=分起日,D2998&lt;=分訖日,IF(分專案="全部",TRUE,J2998=分專案))</f>
        <v>0</v>
      </c>
      <c r="C2998" s="45">
        <f t="shared" si="186"/>
        <v>0</v>
      </c>
      <c r="D2998" s="44">
        <f t="shared" si="187"/>
        <v>0</v>
      </c>
      <c r="E2998" s="217">
        <f t="shared" si="189"/>
        <v>0</v>
      </c>
      <c r="F2998" s="284"/>
      <c r="G2998" s="289"/>
      <c r="H2998" s="304"/>
      <c r="I2998" s="290"/>
      <c r="J2998" s="304"/>
      <c r="K2998" s="305"/>
      <c r="L2998" s="50"/>
      <c r="M2998" s="63"/>
    </row>
    <row r="2999" spans="1:13">
      <c r="A2999" s="44">
        <f t="shared" ca="1" si="188"/>
        <v>0</v>
      </c>
      <c r="B2999" s="44" t="b" cm="1">
        <f t="array" ref="B2999">AND(分科號=E2999,D2999&gt;=分起日,D2999&lt;=分訖日,IF(分專案="全部",TRUE,J2999=分專案))</f>
        <v>0</v>
      </c>
      <c r="C2999" s="45">
        <f t="shared" si="186"/>
        <v>0</v>
      </c>
      <c r="D2999" s="44">
        <f t="shared" si="187"/>
        <v>0</v>
      </c>
      <c r="E2999" s="217">
        <f t="shared" si="189"/>
        <v>0</v>
      </c>
      <c r="F2999" s="284"/>
      <c r="G2999" s="289"/>
      <c r="H2999" s="304"/>
      <c r="I2999" s="290"/>
      <c r="J2999" s="304"/>
      <c r="K2999" s="305"/>
      <c r="L2999" s="50"/>
      <c r="M2999" s="63"/>
    </row>
    <row r="3000" spans="1:13">
      <c r="A3000" s="44">
        <f t="shared" ca="1" si="188"/>
        <v>0</v>
      </c>
      <c r="B3000" s="44" t="b" cm="1">
        <f t="array" ref="B3000">AND(分科號=E3000,D3000&gt;=分起日,D3000&lt;=分訖日,IF(分專案="全部",TRUE,J3000=分專案))</f>
        <v>0</v>
      </c>
      <c r="C3000" s="45">
        <f t="shared" si="186"/>
        <v>0</v>
      </c>
      <c r="D3000" s="44">
        <f t="shared" si="187"/>
        <v>0</v>
      </c>
      <c r="E3000" s="217">
        <f t="shared" si="189"/>
        <v>0</v>
      </c>
      <c r="F3000" s="284"/>
      <c r="G3000" s="289"/>
      <c r="H3000" s="304"/>
      <c r="I3000" s="290"/>
      <c r="J3000" s="304"/>
      <c r="K3000" s="305"/>
      <c r="L3000" s="50"/>
      <c r="M3000" s="63"/>
    </row>
    <row r="3002" spans="1:13">
      <c r="I3002" s="71" t="s">
        <v>339</v>
      </c>
      <c r="J3002" s="71"/>
    </row>
  </sheetData>
  <sheetProtection sheet="1" objects="1" scenarios="1"/>
  <mergeCells count="3">
    <mergeCell ref="H2:K2"/>
    <mergeCell ref="H4:K4"/>
    <mergeCell ref="H5:K5"/>
  </mergeCells>
  <phoneticPr fontId="2" type="noConversion"/>
  <conditionalFormatting sqref="E3001:E3004">
    <cfRule type="expression" dxfId="50" priority="58">
      <formula>E3001&gt;0</formula>
    </cfRule>
  </conditionalFormatting>
  <conditionalFormatting sqref="F7:F3000">
    <cfRule type="duplicateValues" dxfId="49" priority="104"/>
  </conditionalFormatting>
  <conditionalFormatting sqref="F7:F3004">
    <cfRule type="expression" dxfId="48" priority="18">
      <formula>E7&gt;0</formula>
    </cfRule>
  </conditionalFormatting>
  <conditionalFormatting sqref="G7:G3004">
    <cfRule type="expression" dxfId="47" priority="16">
      <formula>E7&gt;0</formula>
    </cfRule>
  </conditionalFormatting>
  <conditionalFormatting sqref="H7:H3004">
    <cfRule type="expression" dxfId="46" priority="2">
      <formula>E7&gt;0</formula>
    </cfRule>
  </conditionalFormatting>
  <conditionalFormatting sqref="I7:I3000 I3001:J3004">
    <cfRule type="expression" dxfId="45" priority="3">
      <formula>E7</formula>
    </cfRule>
  </conditionalFormatting>
  <conditionalFormatting sqref="J7:J3000">
    <cfRule type="expression" dxfId="44" priority="1">
      <formula>E7&gt;0</formula>
    </cfRule>
  </conditionalFormatting>
  <conditionalFormatting sqref="K7:K3004">
    <cfRule type="expression" dxfId="43" priority="4">
      <formula>E7&gt;0</formula>
    </cfRule>
  </conditionalFormatting>
  <conditionalFormatting sqref="L7:L3004">
    <cfRule type="expression" dxfId="42" priority="5">
      <formula>E7&gt;0</formula>
    </cfRule>
  </conditionalFormatting>
  <conditionalFormatting sqref="M7:M3004">
    <cfRule type="expression" dxfId="41" priority="6">
      <formula>E7&gt;0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E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501</v>
      </c>
      <c r="L2" s="286" t="s">
        <v>502</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6" t="str">
        <f ca="1">HYPERLINK("#$A$"&amp;MATCH("",B8:B514,0)+6,"最末筆")</f>
        <v>最末筆</v>
      </c>
      <c r="L4" s="214">
        <v>45657</v>
      </c>
    </row>
    <row r="5" spans="1:14" ht="20" customHeight="1" thickBot="1">
      <c r="A5" s="325" t="s">
        <v>407</v>
      </c>
      <c r="B5" s="325"/>
      <c r="C5" s="325"/>
      <c r="D5" s="325"/>
      <c r="E5" s="325"/>
      <c r="F5" s="6"/>
      <c r="G5" s="5"/>
      <c r="H5" s="7"/>
      <c r="I5" s="98" t="str">
        <f>日記簿!M5</f>
        <v>幣別：新台幣</v>
      </c>
      <c r="J5" s="269"/>
    </row>
    <row r="6" spans="1:14" ht="20" customHeight="1" thickBot="1">
      <c r="A6" s="8" t="s">
        <v>0</v>
      </c>
      <c r="B6" s="9" t="s">
        <v>1</v>
      </c>
      <c r="C6" s="9" t="s">
        <v>483</v>
      </c>
      <c r="D6" s="10" t="s">
        <v>2</v>
      </c>
      <c r="E6" s="10"/>
      <c r="F6" s="11"/>
      <c r="G6" s="8" t="s">
        <v>123</v>
      </c>
      <c r="H6" s="12" t="s">
        <v>124</v>
      </c>
      <c r="I6" s="12" t="s">
        <v>139</v>
      </c>
      <c r="J6" s="56"/>
    </row>
    <row r="7" spans="1:14">
      <c r="A7" s="54"/>
      <c r="B7" s="55"/>
      <c r="C7" s="307"/>
      <c r="D7" s="323" t="str">
        <f>IF(LEFT(E1,1)&gt;="4",0,IF(I7&gt;0,"【期初餘額】",""))</f>
        <v/>
      </c>
      <c r="E7" s="324"/>
      <c r="F7" s="324"/>
      <c r="G7" s="54"/>
      <c r="H7" s="56"/>
      <c r="I7" s="187">
        <f>IF(LEFT(E1,1)&gt;="4","",IF($F$1="借",SUMIFS(傳票借方,傳票日期,"&lt;"&amp;分起日,傳票科目,$E1)
-SUMIFS(傳票貸方,傳票日期,"&lt;"&amp;分起日,傳票科目,$E1),SUMIFS(傳票貸方,傳票日期,"&lt;"&amp;分起日,傳票科目,$E1)-SUMIFS(傳票借方,傳票日期,"&lt;"&amp;分起日,傳票科目,$E1)))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8">
        <f t="shared" ref="C8:C71" ca="1" si="2">IF(ROW()-7&lt;=筆數,VLOOKUP(ROW()-7,日記表,10,FALSE),"")</f>
        <v>0</v>
      </c>
      <c r="D8" s="321" t="str">
        <f t="shared" ref="D8:D71" ca="1" si="3">IF(ROW()-7&lt;=筆數,VLOOKUP(ROW()-7,日記表,11,FALSE),"")</f>
        <v>開帳</v>
      </c>
      <c r="E8" s="322"/>
      <c r="F8" s="322"/>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2401002</v>
      </c>
      <c r="B9" s="272">
        <f t="shared" ca="1" si="1"/>
        <v>45323</v>
      </c>
      <c r="C9" s="308" t="str">
        <f t="shared" ca="1" si="2"/>
        <v>台燈一期</v>
      </c>
      <c r="D9" s="321" t="str">
        <f t="shared" ca="1" si="3"/>
        <v>顧問諮詢</v>
      </c>
      <c r="E9" s="322"/>
      <c r="F9" s="322"/>
      <c r="G9" s="273">
        <f t="shared" ca="1" si="4"/>
        <v>6000</v>
      </c>
      <c r="H9" s="273">
        <f t="shared" ca="1" si="5"/>
        <v>0</v>
      </c>
      <c r="I9" s="273">
        <f t="shared" ca="1" si="6"/>
        <v>206000</v>
      </c>
      <c r="J9" s="187"/>
    </row>
    <row r="10" spans="1:14">
      <c r="A10" s="271" t="str">
        <f t="shared" si="0"/>
        <v/>
      </c>
      <c r="B10" s="272" t="str">
        <f t="shared" si="1"/>
        <v/>
      </c>
      <c r="C10" s="308" t="str">
        <f t="shared" si="2"/>
        <v/>
      </c>
      <c r="D10" s="321" t="str">
        <f t="shared" si="3"/>
        <v/>
      </c>
      <c r="E10" s="322"/>
      <c r="F10" s="322"/>
      <c r="G10" s="273" t="str">
        <f t="shared" si="4"/>
        <v/>
      </c>
      <c r="H10" s="273" t="str">
        <f t="shared" si="5"/>
        <v/>
      </c>
      <c r="I10" s="273" t="str">
        <f t="shared" si="6"/>
        <v/>
      </c>
      <c r="J10" s="187"/>
    </row>
    <row r="11" spans="1:14">
      <c r="A11" s="271" t="str">
        <f t="shared" si="0"/>
        <v/>
      </c>
      <c r="B11" s="272" t="str">
        <f t="shared" si="1"/>
        <v/>
      </c>
      <c r="C11" s="308" t="str">
        <f t="shared" si="2"/>
        <v/>
      </c>
      <c r="D11" s="321" t="str">
        <f t="shared" si="3"/>
        <v/>
      </c>
      <c r="E11" s="322"/>
      <c r="F11" s="322"/>
      <c r="G11" s="273" t="str">
        <f t="shared" si="4"/>
        <v/>
      </c>
      <c r="H11" s="273" t="str">
        <f t="shared" si="5"/>
        <v/>
      </c>
      <c r="I11" s="273" t="str">
        <f t="shared" si="6"/>
        <v/>
      </c>
      <c r="J11" s="187"/>
    </row>
    <row r="12" spans="1:14">
      <c r="A12" s="271" t="str">
        <f t="shared" si="0"/>
        <v/>
      </c>
      <c r="B12" s="272" t="str">
        <f t="shared" si="1"/>
        <v/>
      </c>
      <c r="C12" s="308" t="str">
        <f t="shared" si="2"/>
        <v/>
      </c>
      <c r="D12" s="321" t="str">
        <f t="shared" si="3"/>
        <v/>
      </c>
      <c r="E12" s="322"/>
      <c r="F12" s="322"/>
      <c r="G12" s="273" t="str">
        <f t="shared" si="4"/>
        <v/>
      </c>
      <c r="H12" s="273" t="str">
        <f t="shared" si="5"/>
        <v/>
      </c>
      <c r="I12" s="273" t="str">
        <f t="shared" si="6"/>
        <v/>
      </c>
      <c r="J12" s="187"/>
    </row>
    <row r="13" spans="1:14">
      <c r="A13" s="271" t="str">
        <f t="shared" si="0"/>
        <v/>
      </c>
      <c r="B13" s="272" t="str">
        <f t="shared" si="1"/>
        <v/>
      </c>
      <c r="C13" s="308" t="str">
        <f t="shared" si="2"/>
        <v/>
      </c>
      <c r="D13" s="321" t="str">
        <f t="shared" si="3"/>
        <v/>
      </c>
      <c r="E13" s="322"/>
      <c r="F13" s="322"/>
      <c r="G13" s="273" t="str">
        <f t="shared" si="4"/>
        <v/>
      </c>
      <c r="H13" s="273" t="str">
        <f t="shared" si="5"/>
        <v/>
      </c>
      <c r="I13" s="273" t="str">
        <f t="shared" si="6"/>
        <v/>
      </c>
      <c r="J13" s="187"/>
    </row>
    <row r="14" spans="1:14">
      <c r="A14" s="271" t="str">
        <f t="shared" si="0"/>
        <v/>
      </c>
      <c r="B14" s="272" t="str">
        <f t="shared" si="1"/>
        <v/>
      </c>
      <c r="C14" s="308" t="str">
        <f t="shared" si="2"/>
        <v/>
      </c>
      <c r="D14" s="321" t="str">
        <f t="shared" si="3"/>
        <v/>
      </c>
      <c r="E14" s="322"/>
      <c r="F14" s="322"/>
      <c r="G14" s="273" t="str">
        <f t="shared" si="4"/>
        <v/>
      </c>
      <c r="H14" s="273" t="str">
        <f t="shared" si="5"/>
        <v/>
      </c>
      <c r="I14" s="273" t="str">
        <f t="shared" si="6"/>
        <v/>
      </c>
      <c r="J14" s="187"/>
    </row>
    <row r="15" spans="1:14">
      <c r="A15" s="271" t="str">
        <f t="shared" si="0"/>
        <v/>
      </c>
      <c r="B15" s="272" t="str">
        <f t="shared" si="1"/>
        <v/>
      </c>
      <c r="C15" s="308" t="str">
        <f t="shared" si="2"/>
        <v/>
      </c>
      <c r="D15" s="321" t="str">
        <f t="shared" si="3"/>
        <v/>
      </c>
      <c r="E15" s="322"/>
      <c r="F15" s="322"/>
      <c r="G15" s="273" t="str">
        <f t="shared" si="4"/>
        <v/>
      </c>
      <c r="H15" s="273" t="str">
        <f t="shared" si="5"/>
        <v/>
      </c>
      <c r="I15" s="273" t="str">
        <f t="shared" si="6"/>
        <v/>
      </c>
      <c r="J15" s="187"/>
    </row>
    <row r="16" spans="1:14">
      <c r="A16" s="271" t="str">
        <f t="shared" si="0"/>
        <v/>
      </c>
      <c r="B16" s="272" t="str">
        <f t="shared" si="1"/>
        <v/>
      </c>
      <c r="C16" s="308" t="str">
        <f t="shared" si="2"/>
        <v/>
      </c>
      <c r="D16" s="321" t="str">
        <f t="shared" si="3"/>
        <v/>
      </c>
      <c r="E16" s="322"/>
      <c r="F16" s="322"/>
      <c r="G16" s="273" t="str">
        <f t="shared" si="4"/>
        <v/>
      </c>
      <c r="H16" s="273" t="str">
        <f t="shared" si="5"/>
        <v/>
      </c>
      <c r="I16" s="273" t="str">
        <f t="shared" si="6"/>
        <v/>
      </c>
      <c r="J16" s="187"/>
    </row>
    <row r="17" spans="1:10" ht="17" customHeight="1">
      <c r="A17" s="271" t="str">
        <f t="shared" si="0"/>
        <v/>
      </c>
      <c r="B17" s="272" t="str">
        <f t="shared" si="1"/>
        <v/>
      </c>
      <c r="C17" s="308" t="str">
        <f t="shared" si="2"/>
        <v/>
      </c>
      <c r="D17" s="321" t="str">
        <f t="shared" si="3"/>
        <v/>
      </c>
      <c r="E17" s="322"/>
      <c r="F17" s="322"/>
      <c r="G17" s="273" t="str">
        <f t="shared" si="4"/>
        <v/>
      </c>
      <c r="H17" s="273" t="str">
        <f t="shared" si="5"/>
        <v/>
      </c>
      <c r="I17" s="273" t="str">
        <f t="shared" si="6"/>
        <v/>
      </c>
      <c r="J17" s="187"/>
    </row>
    <row r="18" spans="1:10" ht="17" customHeight="1">
      <c r="A18" s="271" t="str">
        <f t="shared" si="0"/>
        <v/>
      </c>
      <c r="B18" s="272" t="str">
        <f t="shared" si="1"/>
        <v/>
      </c>
      <c r="C18" s="308" t="str">
        <f t="shared" si="2"/>
        <v/>
      </c>
      <c r="D18" s="321" t="str">
        <f t="shared" si="3"/>
        <v/>
      </c>
      <c r="E18" s="322"/>
      <c r="F18" s="322"/>
      <c r="G18" s="273" t="str">
        <f t="shared" si="4"/>
        <v/>
      </c>
      <c r="H18" s="273" t="str">
        <f t="shared" si="5"/>
        <v/>
      </c>
      <c r="I18" s="273" t="str">
        <f t="shared" si="6"/>
        <v/>
      </c>
      <c r="J18" s="187"/>
    </row>
    <row r="19" spans="1:10" ht="17" customHeight="1">
      <c r="A19" s="271" t="str">
        <f t="shared" si="0"/>
        <v/>
      </c>
      <c r="B19" s="272" t="str">
        <f t="shared" si="1"/>
        <v/>
      </c>
      <c r="C19" s="308" t="str">
        <f t="shared" si="2"/>
        <v/>
      </c>
      <c r="D19" s="321" t="str">
        <f t="shared" si="3"/>
        <v/>
      </c>
      <c r="E19" s="322"/>
      <c r="F19" s="322"/>
      <c r="G19" s="273" t="str">
        <f t="shared" si="4"/>
        <v/>
      </c>
      <c r="H19" s="273" t="str">
        <f t="shared" si="5"/>
        <v/>
      </c>
      <c r="I19" s="273" t="str">
        <f t="shared" si="6"/>
        <v/>
      </c>
      <c r="J19" s="187"/>
    </row>
    <row r="20" spans="1:10" ht="17" customHeight="1">
      <c r="A20" s="271" t="str">
        <f t="shared" si="0"/>
        <v/>
      </c>
      <c r="B20" s="272" t="str">
        <f t="shared" si="1"/>
        <v/>
      </c>
      <c r="C20" s="308" t="str">
        <f t="shared" si="2"/>
        <v/>
      </c>
      <c r="D20" s="321" t="str">
        <f t="shared" si="3"/>
        <v/>
      </c>
      <c r="E20" s="322"/>
      <c r="F20" s="322"/>
      <c r="G20" s="273" t="str">
        <f t="shared" si="4"/>
        <v/>
      </c>
      <c r="H20" s="273" t="str">
        <f t="shared" si="5"/>
        <v/>
      </c>
      <c r="I20" s="273" t="str">
        <f t="shared" si="6"/>
        <v/>
      </c>
      <c r="J20" s="187"/>
    </row>
    <row r="21" spans="1:10" ht="17" customHeight="1">
      <c r="A21" s="271" t="str">
        <f t="shared" si="0"/>
        <v/>
      </c>
      <c r="B21" s="272" t="str">
        <f t="shared" si="1"/>
        <v/>
      </c>
      <c r="C21" s="308" t="str">
        <f t="shared" si="2"/>
        <v/>
      </c>
      <c r="D21" s="321" t="str">
        <f t="shared" si="3"/>
        <v/>
      </c>
      <c r="E21" s="322"/>
      <c r="F21" s="322"/>
      <c r="G21" s="273" t="str">
        <f t="shared" si="4"/>
        <v/>
      </c>
      <c r="H21" s="273" t="str">
        <f t="shared" si="5"/>
        <v/>
      </c>
      <c r="I21" s="273" t="str">
        <f t="shared" si="6"/>
        <v/>
      </c>
      <c r="J21" s="187"/>
    </row>
    <row r="22" spans="1:10" ht="17" customHeight="1">
      <c r="A22" s="271" t="str">
        <f t="shared" si="0"/>
        <v/>
      </c>
      <c r="B22" s="272" t="str">
        <f t="shared" si="1"/>
        <v/>
      </c>
      <c r="C22" s="308" t="str">
        <f t="shared" si="2"/>
        <v/>
      </c>
      <c r="D22" s="321" t="str">
        <f t="shared" si="3"/>
        <v/>
      </c>
      <c r="E22" s="322"/>
      <c r="F22" s="322"/>
      <c r="G22" s="273" t="str">
        <f t="shared" si="4"/>
        <v/>
      </c>
      <c r="H22" s="273" t="str">
        <f t="shared" si="5"/>
        <v/>
      </c>
      <c r="I22" s="273" t="str">
        <f t="shared" si="6"/>
        <v/>
      </c>
      <c r="J22" s="187"/>
    </row>
    <row r="23" spans="1:10" ht="17" customHeight="1">
      <c r="A23" s="271" t="str">
        <f t="shared" si="0"/>
        <v/>
      </c>
      <c r="B23" s="272" t="str">
        <f t="shared" si="1"/>
        <v/>
      </c>
      <c r="C23" s="308" t="str">
        <f t="shared" si="2"/>
        <v/>
      </c>
      <c r="D23" s="321" t="str">
        <f t="shared" si="3"/>
        <v/>
      </c>
      <c r="E23" s="322"/>
      <c r="F23" s="322"/>
      <c r="G23" s="273" t="str">
        <f t="shared" si="4"/>
        <v/>
      </c>
      <c r="H23" s="273" t="str">
        <f t="shared" si="5"/>
        <v/>
      </c>
      <c r="I23" s="273" t="str">
        <f t="shared" si="6"/>
        <v/>
      </c>
      <c r="J23" s="187"/>
    </row>
    <row r="24" spans="1:10" ht="17" customHeight="1">
      <c r="A24" s="271" t="str">
        <f t="shared" si="0"/>
        <v/>
      </c>
      <c r="B24" s="272" t="str">
        <f t="shared" si="1"/>
        <v/>
      </c>
      <c r="C24" s="308" t="str">
        <f t="shared" si="2"/>
        <v/>
      </c>
      <c r="D24" s="321" t="str">
        <f t="shared" si="3"/>
        <v/>
      </c>
      <c r="E24" s="322"/>
      <c r="F24" s="322"/>
      <c r="G24" s="273" t="str">
        <f t="shared" si="4"/>
        <v/>
      </c>
      <c r="H24" s="273" t="str">
        <f t="shared" si="5"/>
        <v/>
      </c>
      <c r="I24" s="273" t="str">
        <f t="shared" si="6"/>
        <v/>
      </c>
      <c r="J24" s="187"/>
    </row>
    <row r="25" spans="1:10" ht="17" customHeight="1">
      <c r="A25" s="271" t="str">
        <f t="shared" si="0"/>
        <v/>
      </c>
      <c r="B25" s="272" t="str">
        <f t="shared" si="1"/>
        <v/>
      </c>
      <c r="C25" s="308" t="str">
        <f t="shared" si="2"/>
        <v/>
      </c>
      <c r="D25" s="321" t="str">
        <f t="shared" si="3"/>
        <v/>
      </c>
      <c r="E25" s="322"/>
      <c r="F25" s="322"/>
      <c r="G25" s="273" t="str">
        <f t="shared" si="4"/>
        <v/>
      </c>
      <c r="H25" s="273" t="str">
        <f t="shared" si="5"/>
        <v/>
      </c>
      <c r="I25" s="273" t="str">
        <f t="shared" si="6"/>
        <v/>
      </c>
      <c r="J25" s="187"/>
    </row>
    <row r="26" spans="1:10" ht="17" customHeight="1">
      <c r="A26" s="271" t="str">
        <f t="shared" si="0"/>
        <v/>
      </c>
      <c r="B26" s="272" t="str">
        <f t="shared" si="1"/>
        <v/>
      </c>
      <c r="C26" s="308" t="str">
        <f t="shared" si="2"/>
        <v/>
      </c>
      <c r="D26" s="321" t="str">
        <f t="shared" si="3"/>
        <v/>
      </c>
      <c r="E26" s="322"/>
      <c r="F26" s="322"/>
      <c r="G26" s="273" t="str">
        <f t="shared" si="4"/>
        <v/>
      </c>
      <c r="H26" s="273" t="str">
        <f t="shared" si="5"/>
        <v/>
      </c>
      <c r="I26" s="273" t="str">
        <f t="shared" si="6"/>
        <v/>
      </c>
      <c r="J26" s="187"/>
    </row>
    <row r="27" spans="1:10" ht="17" customHeight="1">
      <c r="A27" s="271" t="str">
        <f t="shared" si="0"/>
        <v/>
      </c>
      <c r="B27" s="272" t="str">
        <f t="shared" si="1"/>
        <v/>
      </c>
      <c r="C27" s="308" t="str">
        <f t="shared" si="2"/>
        <v/>
      </c>
      <c r="D27" s="321" t="str">
        <f t="shared" si="3"/>
        <v/>
      </c>
      <c r="E27" s="322"/>
      <c r="F27" s="322"/>
      <c r="G27" s="273" t="str">
        <f t="shared" si="4"/>
        <v/>
      </c>
      <c r="H27" s="273" t="str">
        <f t="shared" si="5"/>
        <v/>
      </c>
      <c r="I27" s="273" t="str">
        <f t="shared" si="6"/>
        <v/>
      </c>
      <c r="J27" s="187"/>
    </row>
    <row r="28" spans="1:10" ht="17" customHeight="1">
      <c r="A28" s="271" t="str">
        <f t="shared" si="0"/>
        <v/>
      </c>
      <c r="B28" s="272" t="str">
        <f t="shared" si="1"/>
        <v/>
      </c>
      <c r="C28" s="308" t="str">
        <f t="shared" si="2"/>
        <v/>
      </c>
      <c r="D28" s="321" t="str">
        <f t="shared" si="3"/>
        <v/>
      </c>
      <c r="E28" s="322"/>
      <c r="F28" s="322"/>
      <c r="G28" s="273" t="str">
        <f t="shared" si="4"/>
        <v/>
      </c>
      <c r="H28" s="273" t="str">
        <f t="shared" si="5"/>
        <v/>
      </c>
      <c r="I28" s="273" t="str">
        <f t="shared" si="6"/>
        <v/>
      </c>
      <c r="J28" s="187"/>
    </row>
    <row r="29" spans="1:10" ht="17" customHeight="1">
      <c r="A29" s="271" t="str">
        <f t="shared" si="0"/>
        <v/>
      </c>
      <c r="B29" s="272" t="str">
        <f t="shared" si="1"/>
        <v/>
      </c>
      <c r="C29" s="308" t="str">
        <f t="shared" si="2"/>
        <v/>
      </c>
      <c r="D29" s="321" t="str">
        <f t="shared" si="3"/>
        <v/>
      </c>
      <c r="E29" s="322"/>
      <c r="F29" s="322"/>
      <c r="G29" s="273" t="str">
        <f t="shared" si="4"/>
        <v/>
      </c>
      <c r="H29" s="273" t="str">
        <f t="shared" si="5"/>
        <v/>
      </c>
      <c r="I29" s="273" t="str">
        <f t="shared" si="6"/>
        <v/>
      </c>
      <c r="J29" s="187"/>
    </row>
    <row r="30" spans="1:10" ht="17" customHeight="1">
      <c r="A30" s="271" t="str">
        <f t="shared" si="0"/>
        <v/>
      </c>
      <c r="B30" s="272" t="str">
        <f t="shared" si="1"/>
        <v/>
      </c>
      <c r="C30" s="308" t="str">
        <f t="shared" si="2"/>
        <v/>
      </c>
      <c r="D30" s="321" t="str">
        <f t="shared" si="3"/>
        <v/>
      </c>
      <c r="E30" s="322"/>
      <c r="F30" s="322"/>
      <c r="G30" s="273" t="str">
        <f t="shared" si="4"/>
        <v/>
      </c>
      <c r="H30" s="273" t="str">
        <f t="shared" si="5"/>
        <v/>
      </c>
      <c r="I30" s="273" t="str">
        <f t="shared" si="6"/>
        <v/>
      </c>
      <c r="J30" s="187"/>
    </row>
    <row r="31" spans="1:10" ht="17" customHeight="1">
      <c r="A31" s="271" t="str">
        <f t="shared" si="0"/>
        <v/>
      </c>
      <c r="B31" s="272" t="str">
        <f t="shared" si="1"/>
        <v/>
      </c>
      <c r="C31" s="308" t="str">
        <f t="shared" si="2"/>
        <v/>
      </c>
      <c r="D31" s="321" t="str">
        <f t="shared" si="3"/>
        <v/>
      </c>
      <c r="E31" s="322"/>
      <c r="F31" s="322"/>
      <c r="G31" s="273" t="str">
        <f t="shared" si="4"/>
        <v/>
      </c>
      <c r="H31" s="273" t="str">
        <f t="shared" si="5"/>
        <v/>
      </c>
      <c r="I31" s="273" t="str">
        <f t="shared" si="6"/>
        <v/>
      </c>
      <c r="J31" s="187"/>
    </row>
    <row r="32" spans="1:10" ht="17" customHeight="1">
      <c r="A32" s="271" t="str">
        <f t="shared" si="0"/>
        <v/>
      </c>
      <c r="B32" s="272" t="str">
        <f t="shared" si="1"/>
        <v/>
      </c>
      <c r="C32" s="308" t="str">
        <f t="shared" si="2"/>
        <v/>
      </c>
      <c r="D32" s="321" t="str">
        <f t="shared" si="3"/>
        <v/>
      </c>
      <c r="E32" s="322"/>
      <c r="F32" s="322"/>
      <c r="G32" s="273" t="str">
        <f t="shared" si="4"/>
        <v/>
      </c>
      <c r="H32" s="273" t="str">
        <f t="shared" si="5"/>
        <v/>
      </c>
      <c r="I32" s="273" t="str">
        <f t="shared" si="6"/>
        <v/>
      </c>
      <c r="J32" s="187"/>
    </row>
    <row r="33" spans="1:10" ht="17" customHeight="1">
      <c r="A33" s="271" t="str">
        <f t="shared" si="0"/>
        <v/>
      </c>
      <c r="B33" s="272" t="str">
        <f t="shared" si="1"/>
        <v/>
      </c>
      <c r="C33" s="308" t="str">
        <f t="shared" si="2"/>
        <v/>
      </c>
      <c r="D33" s="321" t="str">
        <f t="shared" si="3"/>
        <v/>
      </c>
      <c r="E33" s="322"/>
      <c r="F33" s="322"/>
      <c r="G33" s="273" t="str">
        <f t="shared" si="4"/>
        <v/>
      </c>
      <c r="H33" s="273" t="str">
        <f t="shared" si="5"/>
        <v/>
      </c>
      <c r="I33" s="273" t="str">
        <f t="shared" si="6"/>
        <v/>
      </c>
      <c r="J33" s="187"/>
    </row>
    <row r="34" spans="1:10" ht="17" customHeight="1">
      <c r="A34" s="271" t="str">
        <f t="shared" si="0"/>
        <v/>
      </c>
      <c r="B34" s="272" t="str">
        <f t="shared" si="1"/>
        <v/>
      </c>
      <c r="C34" s="308" t="str">
        <f t="shared" si="2"/>
        <v/>
      </c>
      <c r="D34" s="321" t="str">
        <f t="shared" si="3"/>
        <v/>
      </c>
      <c r="E34" s="322"/>
      <c r="F34" s="322"/>
      <c r="G34" s="273" t="str">
        <f t="shared" si="4"/>
        <v/>
      </c>
      <c r="H34" s="273" t="str">
        <f t="shared" si="5"/>
        <v/>
      </c>
      <c r="I34" s="273" t="str">
        <f t="shared" si="6"/>
        <v/>
      </c>
      <c r="J34" s="187"/>
    </row>
    <row r="35" spans="1:10" ht="17" customHeight="1">
      <c r="A35" s="271" t="str">
        <f t="shared" si="0"/>
        <v/>
      </c>
      <c r="B35" s="272" t="str">
        <f t="shared" si="1"/>
        <v/>
      </c>
      <c r="C35" s="308" t="str">
        <f t="shared" si="2"/>
        <v/>
      </c>
      <c r="D35" s="321" t="str">
        <f t="shared" si="3"/>
        <v/>
      </c>
      <c r="E35" s="322"/>
      <c r="F35" s="322"/>
      <c r="G35" s="273" t="str">
        <f t="shared" si="4"/>
        <v/>
      </c>
      <c r="H35" s="273" t="str">
        <f t="shared" si="5"/>
        <v/>
      </c>
      <c r="I35" s="273" t="str">
        <f t="shared" si="6"/>
        <v/>
      </c>
      <c r="J35" s="187"/>
    </row>
    <row r="36" spans="1:10" ht="17" customHeight="1">
      <c r="A36" s="271" t="str">
        <f t="shared" si="0"/>
        <v/>
      </c>
      <c r="B36" s="272" t="str">
        <f t="shared" si="1"/>
        <v/>
      </c>
      <c r="C36" s="308" t="str">
        <f t="shared" si="2"/>
        <v/>
      </c>
      <c r="D36" s="321" t="str">
        <f t="shared" si="3"/>
        <v/>
      </c>
      <c r="E36" s="322"/>
      <c r="F36" s="322"/>
      <c r="G36" s="273" t="str">
        <f t="shared" si="4"/>
        <v/>
      </c>
      <c r="H36" s="273" t="str">
        <f t="shared" si="5"/>
        <v/>
      </c>
      <c r="I36" s="273" t="str">
        <f t="shared" si="6"/>
        <v/>
      </c>
      <c r="J36" s="187"/>
    </row>
    <row r="37" spans="1:10" ht="17" customHeight="1">
      <c r="A37" s="271" t="str">
        <f t="shared" si="0"/>
        <v/>
      </c>
      <c r="B37" s="272" t="str">
        <f t="shared" si="1"/>
        <v/>
      </c>
      <c r="C37" s="308" t="str">
        <f t="shared" si="2"/>
        <v/>
      </c>
      <c r="D37" s="321" t="str">
        <f t="shared" si="3"/>
        <v/>
      </c>
      <c r="E37" s="322"/>
      <c r="F37" s="322"/>
      <c r="G37" s="273" t="str">
        <f t="shared" si="4"/>
        <v/>
      </c>
      <c r="H37" s="273" t="str">
        <f t="shared" si="5"/>
        <v/>
      </c>
      <c r="I37" s="273" t="str">
        <f t="shared" si="6"/>
        <v/>
      </c>
      <c r="J37" s="187"/>
    </row>
    <row r="38" spans="1:10" ht="17" customHeight="1">
      <c r="A38" s="271" t="str">
        <f t="shared" si="0"/>
        <v/>
      </c>
      <c r="B38" s="272" t="str">
        <f t="shared" si="1"/>
        <v/>
      </c>
      <c r="C38" s="308" t="str">
        <f t="shared" si="2"/>
        <v/>
      </c>
      <c r="D38" s="321" t="str">
        <f t="shared" si="3"/>
        <v/>
      </c>
      <c r="E38" s="322"/>
      <c r="F38" s="322"/>
      <c r="G38" s="273" t="str">
        <f t="shared" si="4"/>
        <v/>
      </c>
      <c r="H38" s="273" t="str">
        <f t="shared" si="5"/>
        <v/>
      </c>
      <c r="I38" s="273" t="str">
        <f t="shared" si="6"/>
        <v/>
      </c>
      <c r="J38" s="187"/>
    </row>
    <row r="39" spans="1:10" ht="17" customHeight="1">
      <c r="A39" s="271" t="str">
        <f t="shared" si="0"/>
        <v/>
      </c>
      <c r="B39" s="272" t="str">
        <f t="shared" si="1"/>
        <v/>
      </c>
      <c r="C39" s="308" t="str">
        <f t="shared" si="2"/>
        <v/>
      </c>
      <c r="D39" s="321" t="str">
        <f t="shared" si="3"/>
        <v/>
      </c>
      <c r="E39" s="322"/>
      <c r="F39" s="322"/>
      <c r="G39" s="273" t="str">
        <f t="shared" si="4"/>
        <v/>
      </c>
      <c r="H39" s="273" t="str">
        <f t="shared" si="5"/>
        <v/>
      </c>
      <c r="I39" s="273" t="str">
        <f t="shared" si="6"/>
        <v/>
      </c>
      <c r="J39" s="187"/>
    </row>
    <row r="40" spans="1:10" ht="17" customHeight="1">
      <c r="A40" s="271" t="str">
        <f t="shared" si="0"/>
        <v/>
      </c>
      <c r="B40" s="272" t="str">
        <f t="shared" si="1"/>
        <v/>
      </c>
      <c r="C40" s="308" t="str">
        <f t="shared" si="2"/>
        <v/>
      </c>
      <c r="D40" s="321" t="str">
        <f t="shared" si="3"/>
        <v/>
      </c>
      <c r="E40" s="322"/>
      <c r="F40" s="322"/>
      <c r="G40" s="273" t="str">
        <f t="shared" si="4"/>
        <v/>
      </c>
      <c r="H40" s="273" t="str">
        <f t="shared" si="5"/>
        <v/>
      </c>
      <c r="I40" s="273" t="str">
        <f t="shared" si="6"/>
        <v/>
      </c>
      <c r="J40" s="187"/>
    </row>
    <row r="41" spans="1:10" ht="17" customHeight="1">
      <c r="A41" s="271" t="str">
        <f t="shared" si="0"/>
        <v/>
      </c>
      <c r="B41" s="272" t="str">
        <f t="shared" si="1"/>
        <v/>
      </c>
      <c r="C41" s="308" t="str">
        <f t="shared" si="2"/>
        <v/>
      </c>
      <c r="D41" s="321" t="str">
        <f t="shared" si="3"/>
        <v/>
      </c>
      <c r="E41" s="322"/>
      <c r="F41" s="322"/>
      <c r="G41" s="273" t="str">
        <f t="shared" si="4"/>
        <v/>
      </c>
      <c r="H41" s="273" t="str">
        <f t="shared" si="5"/>
        <v/>
      </c>
      <c r="I41" s="273" t="str">
        <f t="shared" si="6"/>
        <v/>
      </c>
      <c r="J41" s="187"/>
    </row>
    <row r="42" spans="1:10">
      <c r="A42" s="271" t="str">
        <f t="shared" si="0"/>
        <v/>
      </c>
      <c r="B42" s="272" t="str">
        <f t="shared" si="1"/>
        <v/>
      </c>
      <c r="C42" s="308" t="str">
        <f t="shared" si="2"/>
        <v/>
      </c>
      <c r="D42" s="321" t="str">
        <f t="shared" si="3"/>
        <v/>
      </c>
      <c r="E42" s="322"/>
      <c r="F42" s="322"/>
      <c r="G42" s="273" t="str">
        <f t="shared" si="4"/>
        <v/>
      </c>
      <c r="H42" s="273" t="str">
        <f t="shared" si="5"/>
        <v/>
      </c>
      <c r="I42" s="273" t="str">
        <f t="shared" si="6"/>
        <v/>
      </c>
      <c r="J42" s="187"/>
    </row>
    <row r="43" spans="1:10">
      <c r="A43" s="271" t="str">
        <f t="shared" si="0"/>
        <v/>
      </c>
      <c r="B43" s="272" t="str">
        <f t="shared" si="1"/>
        <v/>
      </c>
      <c r="C43" s="308" t="str">
        <f t="shared" si="2"/>
        <v/>
      </c>
      <c r="D43" s="321" t="str">
        <f t="shared" si="3"/>
        <v/>
      </c>
      <c r="E43" s="322"/>
      <c r="F43" s="322"/>
      <c r="G43" s="273" t="str">
        <f t="shared" si="4"/>
        <v/>
      </c>
      <c r="H43" s="273" t="str">
        <f t="shared" si="5"/>
        <v/>
      </c>
      <c r="I43" s="273" t="str">
        <f t="shared" si="6"/>
        <v/>
      </c>
      <c r="J43" s="187"/>
    </row>
    <row r="44" spans="1:10">
      <c r="A44" s="271" t="str">
        <f t="shared" si="0"/>
        <v/>
      </c>
      <c r="B44" s="272" t="str">
        <f t="shared" si="1"/>
        <v/>
      </c>
      <c r="C44" s="308" t="str">
        <f t="shared" si="2"/>
        <v/>
      </c>
      <c r="D44" s="321" t="str">
        <f t="shared" si="3"/>
        <v/>
      </c>
      <c r="E44" s="322"/>
      <c r="F44" s="322"/>
      <c r="G44" s="273" t="str">
        <f t="shared" si="4"/>
        <v/>
      </c>
      <c r="H44" s="273" t="str">
        <f t="shared" si="5"/>
        <v/>
      </c>
      <c r="I44" s="273" t="str">
        <f t="shared" si="6"/>
        <v/>
      </c>
      <c r="J44" s="187"/>
    </row>
    <row r="45" spans="1:10">
      <c r="A45" s="271" t="str">
        <f t="shared" si="0"/>
        <v/>
      </c>
      <c r="B45" s="272" t="str">
        <f t="shared" si="1"/>
        <v/>
      </c>
      <c r="C45" s="308" t="str">
        <f t="shared" si="2"/>
        <v/>
      </c>
      <c r="D45" s="321" t="str">
        <f t="shared" si="3"/>
        <v/>
      </c>
      <c r="E45" s="322"/>
      <c r="F45" s="322"/>
      <c r="G45" s="273" t="str">
        <f t="shared" si="4"/>
        <v/>
      </c>
      <c r="H45" s="273" t="str">
        <f t="shared" si="5"/>
        <v/>
      </c>
      <c r="I45" s="273" t="str">
        <f t="shared" si="6"/>
        <v/>
      </c>
      <c r="J45" s="187"/>
    </row>
    <row r="46" spans="1:10">
      <c r="A46" s="271" t="str">
        <f t="shared" si="0"/>
        <v/>
      </c>
      <c r="B46" s="272" t="str">
        <f t="shared" si="1"/>
        <v/>
      </c>
      <c r="C46" s="308" t="str">
        <f t="shared" si="2"/>
        <v/>
      </c>
      <c r="D46" s="321" t="str">
        <f t="shared" si="3"/>
        <v/>
      </c>
      <c r="E46" s="322"/>
      <c r="F46" s="322"/>
      <c r="G46" s="273" t="str">
        <f t="shared" si="4"/>
        <v/>
      </c>
      <c r="H46" s="273" t="str">
        <f t="shared" si="5"/>
        <v/>
      </c>
      <c r="I46" s="273" t="str">
        <f t="shared" si="6"/>
        <v/>
      </c>
      <c r="J46" s="187"/>
    </row>
    <row r="47" spans="1:10">
      <c r="A47" s="271" t="str">
        <f t="shared" si="0"/>
        <v/>
      </c>
      <c r="B47" s="272" t="str">
        <f t="shared" si="1"/>
        <v/>
      </c>
      <c r="C47" s="308" t="str">
        <f t="shared" si="2"/>
        <v/>
      </c>
      <c r="D47" s="321" t="str">
        <f t="shared" si="3"/>
        <v/>
      </c>
      <c r="E47" s="322"/>
      <c r="F47" s="322"/>
      <c r="G47" s="273" t="str">
        <f t="shared" si="4"/>
        <v/>
      </c>
      <c r="H47" s="273" t="str">
        <f t="shared" si="5"/>
        <v/>
      </c>
      <c r="I47" s="273" t="str">
        <f t="shared" si="6"/>
        <v/>
      </c>
      <c r="J47" s="187"/>
    </row>
    <row r="48" spans="1:10">
      <c r="A48" s="271" t="str">
        <f t="shared" si="0"/>
        <v/>
      </c>
      <c r="B48" s="272" t="str">
        <f t="shared" si="1"/>
        <v/>
      </c>
      <c r="C48" s="308" t="str">
        <f t="shared" si="2"/>
        <v/>
      </c>
      <c r="D48" s="321" t="str">
        <f t="shared" si="3"/>
        <v/>
      </c>
      <c r="E48" s="322"/>
      <c r="F48" s="322"/>
      <c r="G48" s="273" t="str">
        <f t="shared" si="4"/>
        <v/>
      </c>
      <c r="H48" s="273" t="str">
        <f t="shared" si="5"/>
        <v/>
      </c>
      <c r="I48" s="273" t="str">
        <f t="shared" si="6"/>
        <v/>
      </c>
      <c r="J48" s="187"/>
    </row>
    <row r="49" spans="1:10">
      <c r="A49" s="271" t="str">
        <f t="shared" si="0"/>
        <v/>
      </c>
      <c r="B49" s="272" t="str">
        <f t="shared" si="1"/>
        <v/>
      </c>
      <c r="C49" s="308" t="str">
        <f t="shared" si="2"/>
        <v/>
      </c>
      <c r="D49" s="321" t="str">
        <f t="shared" si="3"/>
        <v/>
      </c>
      <c r="E49" s="322"/>
      <c r="F49" s="322"/>
      <c r="G49" s="273" t="str">
        <f t="shared" si="4"/>
        <v/>
      </c>
      <c r="H49" s="273" t="str">
        <f t="shared" si="5"/>
        <v/>
      </c>
      <c r="I49" s="273" t="str">
        <f t="shared" si="6"/>
        <v/>
      </c>
      <c r="J49" s="187"/>
    </row>
    <row r="50" spans="1:10">
      <c r="A50" s="271" t="str">
        <f t="shared" si="0"/>
        <v/>
      </c>
      <c r="B50" s="272" t="str">
        <f t="shared" si="1"/>
        <v/>
      </c>
      <c r="C50" s="308" t="str">
        <f t="shared" si="2"/>
        <v/>
      </c>
      <c r="D50" s="321" t="str">
        <f t="shared" si="3"/>
        <v/>
      </c>
      <c r="E50" s="322"/>
      <c r="F50" s="322"/>
      <c r="G50" s="273" t="str">
        <f t="shared" si="4"/>
        <v/>
      </c>
      <c r="H50" s="273" t="str">
        <f t="shared" si="5"/>
        <v/>
      </c>
      <c r="I50" s="273" t="str">
        <f t="shared" si="6"/>
        <v/>
      </c>
      <c r="J50" s="187"/>
    </row>
    <row r="51" spans="1:10">
      <c r="A51" s="271" t="str">
        <f t="shared" si="0"/>
        <v/>
      </c>
      <c r="B51" s="272" t="str">
        <f t="shared" si="1"/>
        <v/>
      </c>
      <c r="C51" s="308" t="str">
        <f t="shared" si="2"/>
        <v/>
      </c>
      <c r="D51" s="321" t="str">
        <f t="shared" si="3"/>
        <v/>
      </c>
      <c r="E51" s="322"/>
      <c r="F51" s="322"/>
      <c r="G51" s="273" t="str">
        <f t="shared" si="4"/>
        <v/>
      </c>
      <c r="H51" s="273" t="str">
        <f t="shared" si="5"/>
        <v/>
      </c>
      <c r="I51" s="273" t="str">
        <f t="shared" si="6"/>
        <v/>
      </c>
      <c r="J51" s="187"/>
    </row>
    <row r="52" spans="1:10">
      <c r="A52" s="271" t="str">
        <f t="shared" si="0"/>
        <v/>
      </c>
      <c r="B52" s="272" t="str">
        <f t="shared" si="1"/>
        <v/>
      </c>
      <c r="C52" s="308" t="str">
        <f t="shared" si="2"/>
        <v/>
      </c>
      <c r="D52" s="321" t="str">
        <f t="shared" si="3"/>
        <v/>
      </c>
      <c r="E52" s="322"/>
      <c r="F52" s="322"/>
      <c r="G52" s="273" t="str">
        <f t="shared" si="4"/>
        <v/>
      </c>
      <c r="H52" s="273" t="str">
        <f t="shared" si="5"/>
        <v/>
      </c>
      <c r="I52" s="273" t="str">
        <f t="shared" si="6"/>
        <v/>
      </c>
      <c r="J52" s="187"/>
    </row>
    <row r="53" spans="1:10">
      <c r="A53" s="271" t="str">
        <f t="shared" si="0"/>
        <v/>
      </c>
      <c r="B53" s="272" t="str">
        <f t="shared" si="1"/>
        <v/>
      </c>
      <c r="C53" s="308" t="str">
        <f t="shared" si="2"/>
        <v/>
      </c>
      <c r="D53" s="321" t="str">
        <f t="shared" si="3"/>
        <v/>
      </c>
      <c r="E53" s="322"/>
      <c r="F53" s="322"/>
      <c r="G53" s="273" t="str">
        <f t="shared" si="4"/>
        <v/>
      </c>
      <c r="H53" s="273" t="str">
        <f t="shared" si="5"/>
        <v/>
      </c>
      <c r="I53" s="273" t="str">
        <f t="shared" si="6"/>
        <v/>
      </c>
      <c r="J53" s="187"/>
    </row>
    <row r="54" spans="1:10">
      <c r="A54" s="271" t="str">
        <f t="shared" si="0"/>
        <v/>
      </c>
      <c r="B54" s="272" t="str">
        <f t="shared" si="1"/>
        <v/>
      </c>
      <c r="C54" s="308" t="str">
        <f t="shared" si="2"/>
        <v/>
      </c>
      <c r="D54" s="321" t="str">
        <f t="shared" si="3"/>
        <v/>
      </c>
      <c r="E54" s="322"/>
      <c r="F54" s="322"/>
      <c r="G54" s="273" t="str">
        <f t="shared" si="4"/>
        <v/>
      </c>
      <c r="H54" s="273" t="str">
        <f t="shared" si="5"/>
        <v/>
      </c>
      <c r="I54" s="273" t="str">
        <f t="shared" si="6"/>
        <v/>
      </c>
      <c r="J54" s="187"/>
    </row>
    <row r="55" spans="1:10">
      <c r="A55" s="271" t="str">
        <f t="shared" si="0"/>
        <v/>
      </c>
      <c r="B55" s="272" t="str">
        <f t="shared" si="1"/>
        <v/>
      </c>
      <c r="C55" s="308" t="str">
        <f t="shared" si="2"/>
        <v/>
      </c>
      <c r="D55" s="321" t="str">
        <f t="shared" si="3"/>
        <v/>
      </c>
      <c r="E55" s="322"/>
      <c r="F55" s="322"/>
      <c r="G55" s="273" t="str">
        <f t="shared" si="4"/>
        <v/>
      </c>
      <c r="H55" s="273" t="str">
        <f t="shared" si="5"/>
        <v/>
      </c>
      <c r="I55" s="273" t="str">
        <f t="shared" si="6"/>
        <v/>
      </c>
      <c r="J55" s="187"/>
    </row>
    <row r="56" spans="1:10">
      <c r="A56" s="271" t="str">
        <f t="shared" si="0"/>
        <v/>
      </c>
      <c r="B56" s="272" t="str">
        <f t="shared" si="1"/>
        <v/>
      </c>
      <c r="C56" s="308" t="str">
        <f t="shared" si="2"/>
        <v/>
      </c>
      <c r="D56" s="321" t="str">
        <f t="shared" si="3"/>
        <v/>
      </c>
      <c r="E56" s="322"/>
      <c r="F56" s="322"/>
      <c r="G56" s="273" t="str">
        <f t="shared" si="4"/>
        <v/>
      </c>
      <c r="H56" s="273" t="str">
        <f t="shared" si="5"/>
        <v/>
      </c>
      <c r="I56" s="273" t="str">
        <f t="shared" si="6"/>
        <v/>
      </c>
      <c r="J56" s="187"/>
    </row>
    <row r="57" spans="1:10">
      <c r="A57" s="271" t="str">
        <f t="shared" si="0"/>
        <v/>
      </c>
      <c r="B57" s="272" t="str">
        <f t="shared" si="1"/>
        <v/>
      </c>
      <c r="C57" s="308" t="str">
        <f t="shared" si="2"/>
        <v/>
      </c>
      <c r="D57" s="321" t="str">
        <f t="shared" si="3"/>
        <v/>
      </c>
      <c r="E57" s="322"/>
      <c r="F57" s="322"/>
      <c r="G57" s="273" t="str">
        <f t="shared" si="4"/>
        <v/>
      </c>
      <c r="H57" s="273" t="str">
        <f t="shared" si="5"/>
        <v/>
      </c>
      <c r="I57" s="273" t="str">
        <f t="shared" si="6"/>
        <v/>
      </c>
      <c r="J57" s="187"/>
    </row>
    <row r="58" spans="1:10">
      <c r="A58" s="271" t="str">
        <f t="shared" si="0"/>
        <v/>
      </c>
      <c r="B58" s="272" t="str">
        <f t="shared" si="1"/>
        <v/>
      </c>
      <c r="C58" s="308" t="str">
        <f t="shared" si="2"/>
        <v/>
      </c>
      <c r="D58" s="321" t="str">
        <f t="shared" si="3"/>
        <v/>
      </c>
      <c r="E58" s="322"/>
      <c r="F58" s="322"/>
      <c r="G58" s="273" t="str">
        <f t="shared" si="4"/>
        <v/>
      </c>
      <c r="H58" s="273" t="str">
        <f t="shared" si="5"/>
        <v/>
      </c>
      <c r="I58" s="273" t="str">
        <f t="shared" si="6"/>
        <v/>
      </c>
      <c r="J58" s="187"/>
    </row>
    <row r="59" spans="1:10">
      <c r="A59" s="271" t="str">
        <f t="shared" si="0"/>
        <v/>
      </c>
      <c r="B59" s="272" t="str">
        <f t="shared" si="1"/>
        <v/>
      </c>
      <c r="C59" s="308" t="str">
        <f t="shared" si="2"/>
        <v/>
      </c>
      <c r="D59" s="321" t="str">
        <f t="shared" si="3"/>
        <v/>
      </c>
      <c r="E59" s="322"/>
      <c r="F59" s="322"/>
      <c r="G59" s="273" t="str">
        <f t="shared" si="4"/>
        <v/>
      </c>
      <c r="H59" s="273" t="str">
        <f t="shared" si="5"/>
        <v/>
      </c>
      <c r="I59" s="273" t="str">
        <f t="shared" si="6"/>
        <v/>
      </c>
      <c r="J59" s="187"/>
    </row>
    <row r="60" spans="1:10">
      <c r="A60" s="271" t="str">
        <f t="shared" si="0"/>
        <v/>
      </c>
      <c r="B60" s="272" t="str">
        <f t="shared" si="1"/>
        <v/>
      </c>
      <c r="C60" s="308" t="str">
        <f t="shared" si="2"/>
        <v/>
      </c>
      <c r="D60" s="321" t="str">
        <f t="shared" si="3"/>
        <v/>
      </c>
      <c r="E60" s="322"/>
      <c r="F60" s="322"/>
      <c r="G60" s="273" t="str">
        <f t="shared" si="4"/>
        <v/>
      </c>
      <c r="H60" s="273" t="str">
        <f t="shared" si="5"/>
        <v/>
      </c>
      <c r="I60" s="273" t="str">
        <f t="shared" si="6"/>
        <v/>
      </c>
      <c r="J60" s="187"/>
    </row>
    <row r="61" spans="1:10">
      <c r="A61" s="271" t="str">
        <f t="shared" si="0"/>
        <v/>
      </c>
      <c r="B61" s="272" t="str">
        <f t="shared" si="1"/>
        <v/>
      </c>
      <c r="C61" s="308" t="str">
        <f t="shared" si="2"/>
        <v/>
      </c>
      <c r="D61" s="321" t="str">
        <f t="shared" si="3"/>
        <v/>
      </c>
      <c r="E61" s="322"/>
      <c r="F61" s="322"/>
      <c r="G61" s="273" t="str">
        <f t="shared" si="4"/>
        <v/>
      </c>
      <c r="H61" s="273" t="str">
        <f t="shared" si="5"/>
        <v/>
      </c>
      <c r="I61" s="273" t="str">
        <f t="shared" si="6"/>
        <v/>
      </c>
      <c r="J61" s="187"/>
    </row>
    <row r="62" spans="1:10">
      <c r="A62" s="271" t="str">
        <f t="shared" si="0"/>
        <v/>
      </c>
      <c r="B62" s="272" t="str">
        <f t="shared" si="1"/>
        <v/>
      </c>
      <c r="C62" s="308" t="str">
        <f t="shared" si="2"/>
        <v/>
      </c>
      <c r="D62" s="321" t="str">
        <f t="shared" si="3"/>
        <v/>
      </c>
      <c r="E62" s="322"/>
      <c r="F62" s="322"/>
      <c r="G62" s="273" t="str">
        <f t="shared" si="4"/>
        <v/>
      </c>
      <c r="H62" s="273" t="str">
        <f t="shared" si="5"/>
        <v/>
      </c>
      <c r="I62" s="273" t="str">
        <f t="shared" si="6"/>
        <v/>
      </c>
      <c r="J62" s="187"/>
    </row>
    <row r="63" spans="1:10">
      <c r="A63" s="271" t="str">
        <f t="shared" si="0"/>
        <v/>
      </c>
      <c r="B63" s="272" t="str">
        <f t="shared" si="1"/>
        <v/>
      </c>
      <c r="C63" s="308" t="str">
        <f t="shared" si="2"/>
        <v/>
      </c>
      <c r="D63" s="321" t="str">
        <f t="shared" si="3"/>
        <v/>
      </c>
      <c r="E63" s="322"/>
      <c r="F63" s="322"/>
      <c r="G63" s="273" t="str">
        <f t="shared" si="4"/>
        <v/>
      </c>
      <c r="H63" s="273" t="str">
        <f t="shared" si="5"/>
        <v/>
      </c>
      <c r="I63" s="273" t="str">
        <f t="shared" si="6"/>
        <v/>
      </c>
      <c r="J63" s="187"/>
    </row>
    <row r="64" spans="1:10">
      <c r="A64" s="271" t="str">
        <f t="shared" si="0"/>
        <v/>
      </c>
      <c r="B64" s="272" t="str">
        <f t="shared" si="1"/>
        <v/>
      </c>
      <c r="C64" s="308" t="str">
        <f t="shared" si="2"/>
        <v/>
      </c>
      <c r="D64" s="321" t="str">
        <f t="shared" si="3"/>
        <v/>
      </c>
      <c r="E64" s="322"/>
      <c r="F64" s="322"/>
      <c r="G64" s="273" t="str">
        <f t="shared" si="4"/>
        <v/>
      </c>
      <c r="H64" s="273" t="str">
        <f t="shared" si="5"/>
        <v/>
      </c>
      <c r="I64" s="273" t="str">
        <f t="shared" si="6"/>
        <v/>
      </c>
      <c r="J64" s="187"/>
    </row>
    <row r="65" spans="1:10">
      <c r="A65" s="271" t="str">
        <f t="shared" si="0"/>
        <v/>
      </c>
      <c r="B65" s="272" t="str">
        <f t="shared" si="1"/>
        <v/>
      </c>
      <c r="C65" s="308" t="str">
        <f t="shared" si="2"/>
        <v/>
      </c>
      <c r="D65" s="321" t="str">
        <f t="shared" si="3"/>
        <v/>
      </c>
      <c r="E65" s="322"/>
      <c r="F65" s="322"/>
      <c r="G65" s="273" t="str">
        <f t="shared" si="4"/>
        <v/>
      </c>
      <c r="H65" s="273" t="str">
        <f t="shared" si="5"/>
        <v/>
      </c>
      <c r="I65" s="273" t="str">
        <f t="shared" si="6"/>
        <v/>
      </c>
      <c r="J65" s="187"/>
    </row>
    <row r="66" spans="1:10">
      <c r="A66" s="271" t="str">
        <f t="shared" si="0"/>
        <v/>
      </c>
      <c r="B66" s="272" t="str">
        <f t="shared" si="1"/>
        <v/>
      </c>
      <c r="C66" s="308" t="str">
        <f t="shared" si="2"/>
        <v/>
      </c>
      <c r="D66" s="321" t="str">
        <f t="shared" si="3"/>
        <v/>
      </c>
      <c r="E66" s="322"/>
      <c r="F66" s="322"/>
      <c r="G66" s="273" t="str">
        <f t="shared" si="4"/>
        <v/>
      </c>
      <c r="H66" s="273" t="str">
        <f t="shared" si="5"/>
        <v/>
      </c>
      <c r="I66" s="273" t="str">
        <f t="shared" si="6"/>
        <v/>
      </c>
      <c r="J66" s="187"/>
    </row>
    <row r="67" spans="1:10">
      <c r="A67" s="271" t="str">
        <f t="shared" si="0"/>
        <v/>
      </c>
      <c r="B67" s="272" t="str">
        <f t="shared" si="1"/>
        <v/>
      </c>
      <c r="C67" s="308" t="str">
        <f t="shared" si="2"/>
        <v/>
      </c>
      <c r="D67" s="321" t="str">
        <f t="shared" si="3"/>
        <v/>
      </c>
      <c r="E67" s="322"/>
      <c r="F67" s="322"/>
      <c r="G67" s="273" t="str">
        <f t="shared" si="4"/>
        <v/>
      </c>
      <c r="H67" s="273" t="str">
        <f t="shared" si="5"/>
        <v/>
      </c>
      <c r="I67" s="273" t="str">
        <f t="shared" si="6"/>
        <v/>
      </c>
      <c r="J67" s="187"/>
    </row>
    <row r="68" spans="1:10">
      <c r="A68" s="271" t="str">
        <f t="shared" si="0"/>
        <v/>
      </c>
      <c r="B68" s="272" t="str">
        <f t="shared" si="1"/>
        <v/>
      </c>
      <c r="C68" s="308" t="str">
        <f t="shared" si="2"/>
        <v/>
      </c>
      <c r="D68" s="321" t="str">
        <f t="shared" si="3"/>
        <v/>
      </c>
      <c r="E68" s="322"/>
      <c r="F68" s="322"/>
      <c r="G68" s="273" t="str">
        <f t="shared" si="4"/>
        <v/>
      </c>
      <c r="H68" s="273" t="str">
        <f t="shared" si="5"/>
        <v/>
      </c>
      <c r="I68" s="273" t="str">
        <f t="shared" si="6"/>
        <v/>
      </c>
      <c r="J68" s="187"/>
    </row>
    <row r="69" spans="1:10">
      <c r="A69" s="271" t="str">
        <f t="shared" si="0"/>
        <v/>
      </c>
      <c r="B69" s="272" t="str">
        <f t="shared" si="1"/>
        <v/>
      </c>
      <c r="C69" s="308" t="str">
        <f t="shared" si="2"/>
        <v/>
      </c>
      <c r="D69" s="321" t="str">
        <f t="shared" si="3"/>
        <v/>
      </c>
      <c r="E69" s="322"/>
      <c r="F69" s="322"/>
      <c r="G69" s="273" t="str">
        <f t="shared" si="4"/>
        <v/>
      </c>
      <c r="H69" s="273" t="str">
        <f t="shared" si="5"/>
        <v/>
      </c>
      <c r="I69" s="273" t="str">
        <f t="shared" si="6"/>
        <v/>
      </c>
      <c r="J69" s="187"/>
    </row>
    <row r="70" spans="1:10">
      <c r="A70" s="271" t="str">
        <f t="shared" si="0"/>
        <v/>
      </c>
      <c r="B70" s="272" t="str">
        <f t="shared" si="1"/>
        <v/>
      </c>
      <c r="C70" s="308" t="str">
        <f t="shared" si="2"/>
        <v/>
      </c>
      <c r="D70" s="321" t="str">
        <f t="shared" si="3"/>
        <v/>
      </c>
      <c r="E70" s="322"/>
      <c r="F70" s="322"/>
      <c r="G70" s="273" t="str">
        <f t="shared" si="4"/>
        <v/>
      </c>
      <c r="H70" s="273" t="str">
        <f t="shared" si="5"/>
        <v/>
      </c>
      <c r="I70" s="273" t="str">
        <f t="shared" si="6"/>
        <v/>
      </c>
      <c r="J70" s="187"/>
    </row>
    <row r="71" spans="1:10">
      <c r="A71" s="271" t="str">
        <f t="shared" si="0"/>
        <v/>
      </c>
      <c r="B71" s="272" t="str">
        <f t="shared" si="1"/>
        <v/>
      </c>
      <c r="C71" s="308" t="str">
        <f t="shared" si="2"/>
        <v/>
      </c>
      <c r="D71" s="321" t="str">
        <f t="shared" si="3"/>
        <v/>
      </c>
      <c r="E71" s="322"/>
      <c r="F71" s="322"/>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8" t="str">
        <f t="shared" ref="C72:C135" si="9">IF(ROW()-7&lt;=筆數,VLOOKUP(ROW()-7,日記表,10,FALSE),"")</f>
        <v/>
      </c>
      <c r="D72" s="321" t="str">
        <f t="shared" ref="D72:D135" si="10">IF(ROW()-7&lt;=筆數,VLOOKUP(ROW()-7,日記表,11,FALSE),"")</f>
        <v/>
      </c>
      <c r="E72" s="322"/>
      <c r="F72" s="322"/>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8" t="str">
        <f t="shared" si="9"/>
        <v/>
      </c>
      <c r="D73" s="321" t="str">
        <f t="shared" si="10"/>
        <v/>
      </c>
      <c r="E73" s="322"/>
      <c r="F73" s="322"/>
      <c r="G73" s="273" t="str">
        <f t="shared" si="11"/>
        <v/>
      </c>
      <c r="H73" s="273" t="str">
        <f t="shared" si="12"/>
        <v/>
      </c>
      <c r="I73" s="273" t="str">
        <f t="shared" si="13"/>
        <v/>
      </c>
      <c r="J73" s="187"/>
    </row>
    <row r="74" spans="1:10">
      <c r="A74" s="271" t="str">
        <f t="shared" si="7"/>
        <v/>
      </c>
      <c r="B74" s="272" t="str">
        <f t="shared" si="8"/>
        <v/>
      </c>
      <c r="C74" s="308" t="str">
        <f t="shared" si="9"/>
        <v/>
      </c>
      <c r="D74" s="321" t="str">
        <f t="shared" si="10"/>
        <v/>
      </c>
      <c r="E74" s="322"/>
      <c r="F74" s="322"/>
      <c r="G74" s="273" t="str">
        <f t="shared" si="11"/>
        <v/>
      </c>
      <c r="H74" s="273" t="str">
        <f t="shared" si="12"/>
        <v/>
      </c>
      <c r="I74" s="273" t="str">
        <f t="shared" si="13"/>
        <v/>
      </c>
      <c r="J74" s="187"/>
    </row>
    <row r="75" spans="1:10">
      <c r="A75" s="271" t="str">
        <f t="shared" si="7"/>
        <v/>
      </c>
      <c r="B75" s="272" t="str">
        <f t="shared" si="8"/>
        <v/>
      </c>
      <c r="C75" s="308" t="str">
        <f t="shared" si="9"/>
        <v/>
      </c>
      <c r="D75" s="321" t="str">
        <f t="shared" si="10"/>
        <v/>
      </c>
      <c r="E75" s="322"/>
      <c r="F75" s="322"/>
      <c r="G75" s="273" t="str">
        <f t="shared" si="11"/>
        <v/>
      </c>
      <c r="H75" s="273" t="str">
        <f t="shared" si="12"/>
        <v/>
      </c>
      <c r="I75" s="273" t="str">
        <f t="shared" si="13"/>
        <v/>
      </c>
      <c r="J75" s="187"/>
    </row>
    <row r="76" spans="1:10">
      <c r="A76" s="271" t="str">
        <f t="shared" si="7"/>
        <v/>
      </c>
      <c r="B76" s="272" t="str">
        <f t="shared" si="8"/>
        <v/>
      </c>
      <c r="C76" s="308" t="str">
        <f t="shared" si="9"/>
        <v/>
      </c>
      <c r="D76" s="321" t="str">
        <f t="shared" si="10"/>
        <v/>
      </c>
      <c r="E76" s="322"/>
      <c r="F76" s="322"/>
      <c r="G76" s="273" t="str">
        <f t="shared" si="11"/>
        <v/>
      </c>
      <c r="H76" s="273" t="str">
        <f t="shared" si="12"/>
        <v/>
      </c>
      <c r="I76" s="273" t="str">
        <f t="shared" si="13"/>
        <v/>
      </c>
      <c r="J76" s="187"/>
    </row>
    <row r="77" spans="1:10">
      <c r="A77" s="271" t="str">
        <f t="shared" si="7"/>
        <v/>
      </c>
      <c r="B77" s="272" t="str">
        <f t="shared" si="8"/>
        <v/>
      </c>
      <c r="C77" s="308" t="str">
        <f t="shared" si="9"/>
        <v/>
      </c>
      <c r="D77" s="321" t="str">
        <f t="shared" si="10"/>
        <v/>
      </c>
      <c r="E77" s="322"/>
      <c r="F77" s="322"/>
      <c r="G77" s="273" t="str">
        <f t="shared" si="11"/>
        <v/>
      </c>
      <c r="H77" s="273" t="str">
        <f t="shared" si="12"/>
        <v/>
      </c>
      <c r="I77" s="273" t="str">
        <f t="shared" si="13"/>
        <v/>
      </c>
      <c r="J77" s="187"/>
    </row>
    <row r="78" spans="1:10">
      <c r="A78" s="271" t="str">
        <f t="shared" si="7"/>
        <v/>
      </c>
      <c r="B78" s="272" t="str">
        <f t="shared" si="8"/>
        <v/>
      </c>
      <c r="C78" s="308" t="str">
        <f t="shared" si="9"/>
        <v/>
      </c>
      <c r="D78" s="321" t="str">
        <f t="shared" si="10"/>
        <v/>
      </c>
      <c r="E78" s="322"/>
      <c r="F78" s="322"/>
      <c r="G78" s="273" t="str">
        <f t="shared" si="11"/>
        <v/>
      </c>
      <c r="H78" s="273" t="str">
        <f t="shared" si="12"/>
        <v/>
      </c>
      <c r="I78" s="273" t="str">
        <f t="shared" si="13"/>
        <v/>
      </c>
      <c r="J78" s="187"/>
    </row>
    <row r="79" spans="1:10">
      <c r="A79" s="271" t="str">
        <f t="shared" si="7"/>
        <v/>
      </c>
      <c r="B79" s="272" t="str">
        <f t="shared" si="8"/>
        <v/>
      </c>
      <c r="C79" s="308" t="str">
        <f t="shared" si="9"/>
        <v/>
      </c>
      <c r="D79" s="321" t="str">
        <f t="shared" si="10"/>
        <v/>
      </c>
      <c r="E79" s="322"/>
      <c r="F79" s="322"/>
      <c r="G79" s="273" t="str">
        <f t="shared" si="11"/>
        <v/>
      </c>
      <c r="H79" s="273" t="str">
        <f t="shared" si="12"/>
        <v/>
      </c>
      <c r="I79" s="273" t="str">
        <f t="shared" si="13"/>
        <v/>
      </c>
      <c r="J79" s="187"/>
    </row>
    <row r="80" spans="1:10">
      <c r="A80" s="271" t="str">
        <f t="shared" si="7"/>
        <v/>
      </c>
      <c r="B80" s="272" t="str">
        <f t="shared" si="8"/>
        <v/>
      </c>
      <c r="C80" s="308" t="str">
        <f t="shared" si="9"/>
        <v/>
      </c>
      <c r="D80" s="321" t="str">
        <f t="shared" si="10"/>
        <v/>
      </c>
      <c r="E80" s="322"/>
      <c r="F80" s="322"/>
      <c r="G80" s="273" t="str">
        <f t="shared" si="11"/>
        <v/>
      </c>
      <c r="H80" s="273" t="str">
        <f t="shared" si="12"/>
        <v/>
      </c>
      <c r="I80" s="273" t="str">
        <f t="shared" si="13"/>
        <v/>
      </c>
      <c r="J80" s="187"/>
    </row>
    <row r="81" spans="1:10">
      <c r="A81" s="271" t="str">
        <f t="shared" si="7"/>
        <v/>
      </c>
      <c r="B81" s="272" t="str">
        <f t="shared" si="8"/>
        <v/>
      </c>
      <c r="C81" s="308" t="str">
        <f t="shared" si="9"/>
        <v/>
      </c>
      <c r="D81" s="321" t="str">
        <f t="shared" si="10"/>
        <v/>
      </c>
      <c r="E81" s="322"/>
      <c r="F81" s="322"/>
      <c r="G81" s="273" t="str">
        <f t="shared" si="11"/>
        <v/>
      </c>
      <c r="H81" s="273" t="str">
        <f t="shared" si="12"/>
        <v/>
      </c>
      <c r="I81" s="273" t="str">
        <f t="shared" si="13"/>
        <v/>
      </c>
      <c r="J81" s="187"/>
    </row>
    <row r="82" spans="1:10">
      <c r="A82" s="271" t="str">
        <f t="shared" si="7"/>
        <v/>
      </c>
      <c r="B82" s="272" t="str">
        <f t="shared" si="8"/>
        <v/>
      </c>
      <c r="C82" s="308" t="str">
        <f t="shared" si="9"/>
        <v/>
      </c>
      <c r="D82" s="321" t="str">
        <f t="shared" si="10"/>
        <v/>
      </c>
      <c r="E82" s="322"/>
      <c r="F82" s="322"/>
      <c r="G82" s="273" t="str">
        <f t="shared" si="11"/>
        <v/>
      </c>
      <c r="H82" s="273" t="str">
        <f t="shared" si="12"/>
        <v/>
      </c>
      <c r="I82" s="273" t="str">
        <f t="shared" si="13"/>
        <v/>
      </c>
      <c r="J82" s="187"/>
    </row>
    <row r="83" spans="1:10">
      <c r="A83" s="271" t="str">
        <f t="shared" si="7"/>
        <v/>
      </c>
      <c r="B83" s="272" t="str">
        <f t="shared" si="8"/>
        <v/>
      </c>
      <c r="C83" s="308" t="str">
        <f t="shared" si="9"/>
        <v/>
      </c>
      <c r="D83" s="321" t="str">
        <f t="shared" si="10"/>
        <v/>
      </c>
      <c r="E83" s="322"/>
      <c r="F83" s="322"/>
      <c r="G83" s="273" t="str">
        <f t="shared" si="11"/>
        <v/>
      </c>
      <c r="H83" s="273" t="str">
        <f t="shared" si="12"/>
        <v/>
      </c>
      <c r="I83" s="273" t="str">
        <f t="shared" si="13"/>
        <v/>
      </c>
      <c r="J83" s="187"/>
    </row>
    <row r="84" spans="1:10">
      <c r="A84" s="271" t="str">
        <f t="shared" si="7"/>
        <v/>
      </c>
      <c r="B84" s="272" t="str">
        <f t="shared" si="8"/>
        <v/>
      </c>
      <c r="C84" s="308" t="str">
        <f t="shared" si="9"/>
        <v/>
      </c>
      <c r="D84" s="321" t="str">
        <f t="shared" si="10"/>
        <v/>
      </c>
      <c r="E84" s="322"/>
      <c r="F84" s="322"/>
      <c r="G84" s="273" t="str">
        <f t="shared" si="11"/>
        <v/>
      </c>
      <c r="H84" s="273" t="str">
        <f t="shared" si="12"/>
        <v/>
      </c>
      <c r="I84" s="273" t="str">
        <f t="shared" si="13"/>
        <v/>
      </c>
      <c r="J84" s="187"/>
    </row>
    <row r="85" spans="1:10">
      <c r="A85" s="271" t="str">
        <f t="shared" si="7"/>
        <v/>
      </c>
      <c r="B85" s="272" t="str">
        <f t="shared" si="8"/>
        <v/>
      </c>
      <c r="C85" s="308" t="str">
        <f t="shared" si="9"/>
        <v/>
      </c>
      <c r="D85" s="321" t="str">
        <f t="shared" si="10"/>
        <v/>
      </c>
      <c r="E85" s="322"/>
      <c r="F85" s="322"/>
      <c r="G85" s="273" t="str">
        <f t="shared" si="11"/>
        <v/>
      </c>
      <c r="H85" s="273" t="str">
        <f t="shared" si="12"/>
        <v/>
      </c>
      <c r="I85" s="273" t="str">
        <f t="shared" si="13"/>
        <v/>
      </c>
      <c r="J85" s="187"/>
    </row>
    <row r="86" spans="1:10">
      <c r="A86" s="271" t="str">
        <f t="shared" si="7"/>
        <v/>
      </c>
      <c r="B86" s="272" t="str">
        <f t="shared" si="8"/>
        <v/>
      </c>
      <c r="C86" s="308" t="str">
        <f t="shared" si="9"/>
        <v/>
      </c>
      <c r="D86" s="321" t="str">
        <f t="shared" si="10"/>
        <v/>
      </c>
      <c r="E86" s="322"/>
      <c r="F86" s="322"/>
      <c r="G86" s="273" t="str">
        <f t="shared" si="11"/>
        <v/>
      </c>
      <c r="H86" s="273" t="str">
        <f t="shared" si="12"/>
        <v/>
      </c>
      <c r="I86" s="273" t="str">
        <f t="shared" si="13"/>
        <v/>
      </c>
      <c r="J86" s="187"/>
    </row>
    <row r="87" spans="1:10">
      <c r="A87" s="271" t="str">
        <f t="shared" si="7"/>
        <v/>
      </c>
      <c r="B87" s="272" t="str">
        <f t="shared" si="8"/>
        <v/>
      </c>
      <c r="C87" s="308" t="str">
        <f t="shared" si="9"/>
        <v/>
      </c>
      <c r="D87" s="321" t="str">
        <f t="shared" si="10"/>
        <v/>
      </c>
      <c r="E87" s="322"/>
      <c r="F87" s="322"/>
      <c r="G87" s="273" t="str">
        <f t="shared" si="11"/>
        <v/>
      </c>
      <c r="H87" s="273" t="str">
        <f t="shared" si="12"/>
        <v/>
      </c>
      <c r="I87" s="273" t="str">
        <f t="shared" si="13"/>
        <v/>
      </c>
      <c r="J87" s="187"/>
    </row>
    <row r="88" spans="1:10">
      <c r="A88" s="271" t="str">
        <f t="shared" si="7"/>
        <v/>
      </c>
      <c r="B88" s="272" t="str">
        <f t="shared" si="8"/>
        <v/>
      </c>
      <c r="C88" s="308" t="str">
        <f t="shared" si="9"/>
        <v/>
      </c>
      <c r="D88" s="321" t="str">
        <f t="shared" si="10"/>
        <v/>
      </c>
      <c r="E88" s="322"/>
      <c r="F88" s="322"/>
      <c r="G88" s="273" t="str">
        <f t="shared" si="11"/>
        <v/>
      </c>
      <c r="H88" s="273" t="str">
        <f t="shared" si="12"/>
        <v/>
      </c>
      <c r="I88" s="273" t="str">
        <f t="shared" si="13"/>
        <v/>
      </c>
      <c r="J88" s="187"/>
    </row>
    <row r="89" spans="1:10">
      <c r="A89" s="271" t="str">
        <f t="shared" si="7"/>
        <v/>
      </c>
      <c r="B89" s="272" t="str">
        <f t="shared" si="8"/>
        <v/>
      </c>
      <c r="C89" s="308" t="str">
        <f t="shared" si="9"/>
        <v/>
      </c>
      <c r="D89" s="321" t="str">
        <f t="shared" si="10"/>
        <v/>
      </c>
      <c r="E89" s="322"/>
      <c r="F89" s="322"/>
      <c r="G89" s="273" t="str">
        <f t="shared" si="11"/>
        <v/>
      </c>
      <c r="H89" s="273" t="str">
        <f t="shared" si="12"/>
        <v/>
      </c>
      <c r="I89" s="273" t="str">
        <f t="shared" si="13"/>
        <v/>
      </c>
      <c r="J89" s="187"/>
    </row>
    <row r="90" spans="1:10">
      <c r="A90" s="271" t="str">
        <f t="shared" si="7"/>
        <v/>
      </c>
      <c r="B90" s="272" t="str">
        <f t="shared" si="8"/>
        <v/>
      </c>
      <c r="C90" s="308" t="str">
        <f t="shared" si="9"/>
        <v/>
      </c>
      <c r="D90" s="321" t="str">
        <f t="shared" si="10"/>
        <v/>
      </c>
      <c r="E90" s="322"/>
      <c r="F90" s="322"/>
      <c r="G90" s="273" t="str">
        <f t="shared" si="11"/>
        <v/>
      </c>
      <c r="H90" s="273" t="str">
        <f t="shared" si="12"/>
        <v/>
      </c>
      <c r="I90" s="273" t="str">
        <f t="shared" si="13"/>
        <v/>
      </c>
      <c r="J90" s="187"/>
    </row>
    <row r="91" spans="1:10">
      <c r="A91" s="271" t="str">
        <f t="shared" si="7"/>
        <v/>
      </c>
      <c r="B91" s="272" t="str">
        <f t="shared" si="8"/>
        <v/>
      </c>
      <c r="C91" s="308" t="str">
        <f t="shared" si="9"/>
        <v/>
      </c>
      <c r="D91" s="321" t="str">
        <f t="shared" si="10"/>
        <v/>
      </c>
      <c r="E91" s="322"/>
      <c r="F91" s="322"/>
      <c r="G91" s="273" t="str">
        <f t="shared" si="11"/>
        <v/>
      </c>
      <c r="H91" s="273" t="str">
        <f t="shared" si="12"/>
        <v/>
      </c>
      <c r="I91" s="273" t="str">
        <f t="shared" si="13"/>
        <v/>
      </c>
      <c r="J91" s="187"/>
    </row>
    <row r="92" spans="1:10">
      <c r="A92" s="271" t="str">
        <f t="shared" si="7"/>
        <v/>
      </c>
      <c r="B92" s="272" t="str">
        <f t="shared" si="8"/>
        <v/>
      </c>
      <c r="C92" s="308" t="str">
        <f t="shared" si="9"/>
        <v/>
      </c>
      <c r="D92" s="321" t="str">
        <f t="shared" si="10"/>
        <v/>
      </c>
      <c r="E92" s="322"/>
      <c r="F92" s="322"/>
      <c r="G92" s="273" t="str">
        <f t="shared" si="11"/>
        <v/>
      </c>
      <c r="H92" s="273" t="str">
        <f t="shared" si="12"/>
        <v/>
      </c>
      <c r="I92" s="273" t="str">
        <f t="shared" si="13"/>
        <v/>
      </c>
      <c r="J92" s="187"/>
    </row>
    <row r="93" spans="1:10">
      <c r="A93" s="271" t="str">
        <f t="shared" si="7"/>
        <v/>
      </c>
      <c r="B93" s="272" t="str">
        <f t="shared" si="8"/>
        <v/>
      </c>
      <c r="C93" s="308" t="str">
        <f t="shared" si="9"/>
        <v/>
      </c>
      <c r="D93" s="321" t="str">
        <f t="shared" si="10"/>
        <v/>
      </c>
      <c r="E93" s="322"/>
      <c r="F93" s="322"/>
      <c r="G93" s="273" t="str">
        <f t="shared" si="11"/>
        <v/>
      </c>
      <c r="H93" s="273" t="str">
        <f t="shared" si="12"/>
        <v/>
      </c>
      <c r="I93" s="273" t="str">
        <f t="shared" si="13"/>
        <v/>
      </c>
      <c r="J93" s="187"/>
    </row>
    <row r="94" spans="1:10">
      <c r="A94" s="271" t="str">
        <f t="shared" si="7"/>
        <v/>
      </c>
      <c r="B94" s="272" t="str">
        <f t="shared" si="8"/>
        <v/>
      </c>
      <c r="C94" s="308" t="str">
        <f t="shared" si="9"/>
        <v/>
      </c>
      <c r="D94" s="321" t="str">
        <f t="shared" si="10"/>
        <v/>
      </c>
      <c r="E94" s="322"/>
      <c r="F94" s="322"/>
      <c r="G94" s="273" t="str">
        <f t="shared" si="11"/>
        <v/>
      </c>
      <c r="H94" s="273" t="str">
        <f t="shared" si="12"/>
        <v/>
      </c>
      <c r="I94" s="273" t="str">
        <f t="shared" si="13"/>
        <v/>
      </c>
      <c r="J94" s="187"/>
    </row>
    <row r="95" spans="1:10">
      <c r="A95" s="271" t="str">
        <f t="shared" si="7"/>
        <v/>
      </c>
      <c r="B95" s="272" t="str">
        <f t="shared" si="8"/>
        <v/>
      </c>
      <c r="C95" s="308" t="str">
        <f t="shared" si="9"/>
        <v/>
      </c>
      <c r="D95" s="321" t="str">
        <f t="shared" si="10"/>
        <v/>
      </c>
      <c r="E95" s="322"/>
      <c r="F95" s="322"/>
      <c r="G95" s="273" t="str">
        <f t="shared" si="11"/>
        <v/>
      </c>
      <c r="H95" s="273" t="str">
        <f t="shared" si="12"/>
        <v/>
      </c>
      <c r="I95" s="273" t="str">
        <f t="shared" si="13"/>
        <v/>
      </c>
      <c r="J95" s="187"/>
    </row>
    <row r="96" spans="1:10">
      <c r="A96" s="271" t="str">
        <f t="shared" si="7"/>
        <v/>
      </c>
      <c r="B96" s="272" t="str">
        <f t="shared" si="8"/>
        <v/>
      </c>
      <c r="C96" s="308" t="str">
        <f t="shared" si="9"/>
        <v/>
      </c>
      <c r="D96" s="321" t="str">
        <f t="shared" si="10"/>
        <v/>
      </c>
      <c r="E96" s="322"/>
      <c r="F96" s="322"/>
      <c r="G96" s="273" t="str">
        <f t="shared" si="11"/>
        <v/>
      </c>
      <c r="H96" s="273" t="str">
        <f t="shared" si="12"/>
        <v/>
      </c>
      <c r="I96" s="273" t="str">
        <f t="shared" si="13"/>
        <v/>
      </c>
      <c r="J96" s="187"/>
    </row>
    <row r="97" spans="1:10">
      <c r="A97" s="271" t="str">
        <f t="shared" si="7"/>
        <v/>
      </c>
      <c r="B97" s="272" t="str">
        <f t="shared" si="8"/>
        <v/>
      </c>
      <c r="C97" s="308" t="str">
        <f t="shared" si="9"/>
        <v/>
      </c>
      <c r="D97" s="321" t="str">
        <f t="shared" si="10"/>
        <v/>
      </c>
      <c r="E97" s="322"/>
      <c r="F97" s="322"/>
      <c r="G97" s="273" t="str">
        <f t="shared" si="11"/>
        <v/>
      </c>
      <c r="H97" s="273" t="str">
        <f t="shared" si="12"/>
        <v/>
      </c>
      <c r="I97" s="273" t="str">
        <f t="shared" si="13"/>
        <v/>
      </c>
      <c r="J97" s="187"/>
    </row>
    <row r="98" spans="1:10">
      <c r="A98" s="271" t="str">
        <f t="shared" si="7"/>
        <v/>
      </c>
      <c r="B98" s="272" t="str">
        <f t="shared" si="8"/>
        <v/>
      </c>
      <c r="C98" s="308" t="str">
        <f t="shared" si="9"/>
        <v/>
      </c>
      <c r="D98" s="321" t="str">
        <f t="shared" si="10"/>
        <v/>
      </c>
      <c r="E98" s="322"/>
      <c r="F98" s="322"/>
      <c r="G98" s="273" t="str">
        <f t="shared" si="11"/>
        <v/>
      </c>
      <c r="H98" s="273" t="str">
        <f t="shared" si="12"/>
        <v/>
      </c>
      <c r="I98" s="273" t="str">
        <f t="shared" si="13"/>
        <v/>
      </c>
      <c r="J98" s="187"/>
    </row>
    <row r="99" spans="1:10">
      <c r="A99" s="271" t="str">
        <f t="shared" si="7"/>
        <v/>
      </c>
      <c r="B99" s="272" t="str">
        <f t="shared" si="8"/>
        <v/>
      </c>
      <c r="C99" s="308" t="str">
        <f t="shared" si="9"/>
        <v/>
      </c>
      <c r="D99" s="321" t="str">
        <f t="shared" si="10"/>
        <v/>
      </c>
      <c r="E99" s="322"/>
      <c r="F99" s="322"/>
      <c r="G99" s="273" t="str">
        <f t="shared" si="11"/>
        <v/>
      </c>
      <c r="H99" s="273" t="str">
        <f t="shared" si="12"/>
        <v/>
      </c>
      <c r="I99" s="273" t="str">
        <f t="shared" si="13"/>
        <v/>
      </c>
      <c r="J99" s="187"/>
    </row>
    <row r="100" spans="1:10">
      <c r="A100" s="271" t="str">
        <f t="shared" si="7"/>
        <v/>
      </c>
      <c r="B100" s="272" t="str">
        <f t="shared" si="8"/>
        <v/>
      </c>
      <c r="C100" s="308" t="str">
        <f t="shared" si="9"/>
        <v/>
      </c>
      <c r="D100" s="321" t="str">
        <f t="shared" si="10"/>
        <v/>
      </c>
      <c r="E100" s="322"/>
      <c r="F100" s="322"/>
      <c r="G100" s="273" t="str">
        <f t="shared" si="11"/>
        <v/>
      </c>
      <c r="H100" s="273" t="str">
        <f t="shared" si="12"/>
        <v/>
      </c>
      <c r="I100" s="273" t="str">
        <f t="shared" si="13"/>
        <v/>
      </c>
      <c r="J100" s="187"/>
    </row>
    <row r="101" spans="1:10">
      <c r="A101" s="271" t="str">
        <f t="shared" si="7"/>
        <v/>
      </c>
      <c r="B101" s="272" t="str">
        <f t="shared" si="8"/>
        <v/>
      </c>
      <c r="C101" s="308" t="str">
        <f t="shared" si="9"/>
        <v/>
      </c>
      <c r="D101" s="321" t="str">
        <f t="shared" si="10"/>
        <v/>
      </c>
      <c r="E101" s="322"/>
      <c r="F101" s="322"/>
      <c r="G101" s="273" t="str">
        <f t="shared" si="11"/>
        <v/>
      </c>
      <c r="H101" s="273" t="str">
        <f t="shared" si="12"/>
        <v/>
      </c>
      <c r="I101" s="273" t="str">
        <f t="shared" si="13"/>
        <v/>
      </c>
      <c r="J101" s="187"/>
    </row>
    <row r="102" spans="1:10">
      <c r="A102" s="271" t="str">
        <f t="shared" si="7"/>
        <v/>
      </c>
      <c r="B102" s="272" t="str">
        <f t="shared" si="8"/>
        <v/>
      </c>
      <c r="C102" s="308" t="str">
        <f t="shared" si="9"/>
        <v/>
      </c>
      <c r="D102" s="321" t="str">
        <f t="shared" si="10"/>
        <v/>
      </c>
      <c r="E102" s="322"/>
      <c r="F102" s="322"/>
      <c r="G102" s="273" t="str">
        <f t="shared" si="11"/>
        <v/>
      </c>
      <c r="H102" s="273" t="str">
        <f t="shared" si="12"/>
        <v/>
      </c>
      <c r="I102" s="273" t="str">
        <f t="shared" si="13"/>
        <v/>
      </c>
      <c r="J102" s="187"/>
    </row>
    <row r="103" spans="1:10">
      <c r="A103" s="271" t="str">
        <f t="shared" si="7"/>
        <v/>
      </c>
      <c r="B103" s="272" t="str">
        <f t="shared" si="8"/>
        <v/>
      </c>
      <c r="C103" s="308" t="str">
        <f t="shared" si="9"/>
        <v/>
      </c>
      <c r="D103" s="321" t="str">
        <f t="shared" si="10"/>
        <v/>
      </c>
      <c r="E103" s="322"/>
      <c r="F103" s="322"/>
      <c r="G103" s="273" t="str">
        <f t="shared" si="11"/>
        <v/>
      </c>
      <c r="H103" s="273" t="str">
        <f t="shared" si="12"/>
        <v/>
      </c>
      <c r="I103" s="273" t="str">
        <f t="shared" si="13"/>
        <v/>
      </c>
      <c r="J103" s="187"/>
    </row>
    <row r="104" spans="1:10">
      <c r="A104" s="271" t="str">
        <f t="shared" si="7"/>
        <v/>
      </c>
      <c r="B104" s="272" t="str">
        <f t="shared" si="8"/>
        <v/>
      </c>
      <c r="C104" s="308" t="str">
        <f t="shared" si="9"/>
        <v/>
      </c>
      <c r="D104" s="321" t="str">
        <f t="shared" si="10"/>
        <v/>
      </c>
      <c r="E104" s="322"/>
      <c r="F104" s="322"/>
      <c r="G104" s="273" t="str">
        <f t="shared" si="11"/>
        <v/>
      </c>
      <c r="H104" s="273" t="str">
        <f t="shared" si="12"/>
        <v/>
      </c>
      <c r="I104" s="273" t="str">
        <f t="shared" si="13"/>
        <v/>
      </c>
      <c r="J104" s="187"/>
    </row>
    <row r="105" spans="1:10">
      <c r="A105" s="271" t="str">
        <f t="shared" si="7"/>
        <v/>
      </c>
      <c r="B105" s="272" t="str">
        <f t="shared" si="8"/>
        <v/>
      </c>
      <c r="C105" s="308" t="str">
        <f t="shared" si="9"/>
        <v/>
      </c>
      <c r="D105" s="321" t="str">
        <f t="shared" si="10"/>
        <v/>
      </c>
      <c r="E105" s="322"/>
      <c r="F105" s="322"/>
      <c r="G105" s="273" t="str">
        <f t="shared" si="11"/>
        <v/>
      </c>
      <c r="H105" s="273" t="str">
        <f t="shared" si="12"/>
        <v/>
      </c>
      <c r="I105" s="273" t="str">
        <f t="shared" si="13"/>
        <v/>
      </c>
      <c r="J105" s="187"/>
    </row>
    <row r="106" spans="1:10">
      <c r="A106" s="271" t="str">
        <f t="shared" si="7"/>
        <v/>
      </c>
      <c r="B106" s="272" t="str">
        <f t="shared" si="8"/>
        <v/>
      </c>
      <c r="C106" s="308" t="str">
        <f t="shared" si="9"/>
        <v/>
      </c>
      <c r="D106" s="321" t="str">
        <f t="shared" si="10"/>
        <v/>
      </c>
      <c r="E106" s="322"/>
      <c r="F106" s="322"/>
      <c r="G106" s="273" t="str">
        <f t="shared" si="11"/>
        <v/>
      </c>
      <c r="H106" s="273" t="str">
        <f t="shared" si="12"/>
        <v/>
      </c>
      <c r="I106" s="273" t="str">
        <f t="shared" si="13"/>
        <v/>
      </c>
      <c r="J106" s="187"/>
    </row>
    <row r="107" spans="1:10">
      <c r="A107" s="271" t="str">
        <f t="shared" si="7"/>
        <v/>
      </c>
      <c r="B107" s="272" t="str">
        <f t="shared" si="8"/>
        <v/>
      </c>
      <c r="C107" s="308" t="str">
        <f t="shared" si="9"/>
        <v/>
      </c>
      <c r="D107" s="321" t="str">
        <f t="shared" si="10"/>
        <v/>
      </c>
      <c r="E107" s="322"/>
      <c r="F107" s="322"/>
      <c r="G107" s="273" t="str">
        <f t="shared" si="11"/>
        <v/>
      </c>
      <c r="H107" s="273" t="str">
        <f t="shared" si="12"/>
        <v/>
      </c>
      <c r="I107" s="273" t="str">
        <f t="shared" si="13"/>
        <v/>
      </c>
      <c r="J107" s="187"/>
    </row>
    <row r="108" spans="1:10">
      <c r="A108" s="271" t="str">
        <f t="shared" si="7"/>
        <v/>
      </c>
      <c r="B108" s="272" t="str">
        <f t="shared" si="8"/>
        <v/>
      </c>
      <c r="C108" s="308" t="str">
        <f t="shared" si="9"/>
        <v/>
      </c>
      <c r="D108" s="321" t="str">
        <f t="shared" si="10"/>
        <v/>
      </c>
      <c r="E108" s="322"/>
      <c r="F108" s="322"/>
      <c r="G108" s="273" t="str">
        <f t="shared" si="11"/>
        <v/>
      </c>
      <c r="H108" s="273" t="str">
        <f t="shared" si="12"/>
        <v/>
      </c>
      <c r="I108" s="273" t="str">
        <f t="shared" si="13"/>
        <v/>
      </c>
      <c r="J108" s="187"/>
    </row>
    <row r="109" spans="1:10">
      <c r="A109" s="271" t="str">
        <f t="shared" si="7"/>
        <v/>
      </c>
      <c r="B109" s="272" t="str">
        <f t="shared" si="8"/>
        <v/>
      </c>
      <c r="C109" s="308" t="str">
        <f t="shared" si="9"/>
        <v/>
      </c>
      <c r="D109" s="321" t="str">
        <f t="shared" si="10"/>
        <v/>
      </c>
      <c r="E109" s="322"/>
      <c r="F109" s="322"/>
      <c r="G109" s="273" t="str">
        <f t="shared" si="11"/>
        <v/>
      </c>
      <c r="H109" s="273" t="str">
        <f t="shared" si="12"/>
        <v/>
      </c>
      <c r="I109" s="273" t="str">
        <f t="shared" si="13"/>
        <v/>
      </c>
      <c r="J109" s="187"/>
    </row>
    <row r="110" spans="1:10">
      <c r="A110" s="271" t="str">
        <f t="shared" si="7"/>
        <v/>
      </c>
      <c r="B110" s="272" t="str">
        <f t="shared" si="8"/>
        <v/>
      </c>
      <c r="C110" s="308" t="str">
        <f t="shared" si="9"/>
        <v/>
      </c>
      <c r="D110" s="321" t="str">
        <f t="shared" si="10"/>
        <v/>
      </c>
      <c r="E110" s="322"/>
      <c r="F110" s="322"/>
      <c r="G110" s="273" t="str">
        <f t="shared" si="11"/>
        <v/>
      </c>
      <c r="H110" s="273" t="str">
        <f t="shared" si="12"/>
        <v/>
      </c>
      <c r="I110" s="273" t="str">
        <f t="shared" si="13"/>
        <v/>
      </c>
      <c r="J110" s="187"/>
    </row>
    <row r="111" spans="1:10">
      <c r="A111" s="271" t="str">
        <f t="shared" si="7"/>
        <v/>
      </c>
      <c r="B111" s="272" t="str">
        <f t="shared" si="8"/>
        <v/>
      </c>
      <c r="C111" s="308" t="str">
        <f t="shared" si="9"/>
        <v/>
      </c>
      <c r="D111" s="321" t="str">
        <f t="shared" si="10"/>
        <v/>
      </c>
      <c r="E111" s="322"/>
      <c r="F111" s="322"/>
      <c r="G111" s="273" t="str">
        <f t="shared" si="11"/>
        <v/>
      </c>
      <c r="H111" s="273" t="str">
        <f t="shared" si="12"/>
        <v/>
      </c>
      <c r="I111" s="273" t="str">
        <f t="shared" si="13"/>
        <v/>
      </c>
      <c r="J111" s="187"/>
    </row>
    <row r="112" spans="1:10">
      <c r="A112" s="271" t="str">
        <f t="shared" si="7"/>
        <v/>
      </c>
      <c r="B112" s="272" t="str">
        <f t="shared" si="8"/>
        <v/>
      </c>
      <c r="C112" s="308" t="str">
        <f t="shared" si="9"/>
        <v/>
      </c>
      <c r="D112" s="321" t="str">
        <f t="shared" si="10"/>
        <v/>
      </c>
      <c r="E112" s="322"/>
      <c r="F112" s="322"/>
      <c r="G112" s="273" t="str">
        <f t="shared" si="11"/>
        <v/>
      </c>
      <c r="H112" s="273" t="str">
        <f t="shared" si="12"/>
        <v/>
      </c>
      <c r="I112" s="273" t="str">
        <f t="shared" si="13"/>
        <v/>
      </c>
      <c r="J112" s="187"/>
    </row>
    <row r="113" spans="1:10">
      <c r="A113" s="271" t="str">
        <f t="shared" si="7"/>
        <v/>
      </c>
      <c r="B113" s="272" t="str">
        <f t="shared" si="8"/>
        <v/>
      </c>
      <c r="C113" s="308" t="str">
        <f t="shared" si="9"/>
        <v/>
      </c>
      <c r="D113" s="321" t="str">
        <f t="shared" si="10"/>
        <v/>
      </c>
      <c r="E113" s="322"/>
      <c r="F113" s="322"/>
      <c r="G113" s="273" t="str">
        <f t="shared" si="11"/>
        <v/>
      </c>
      <c r="H113" s="273" t="str">
        <f t="shared" si="12"/>
        <v/>
      </c>
      <c r="I113" s="273" t="str">
        <f t="shared" si="13"/>
        <v/>
      </c>
      <c r="J113" s="187"/>
    </row>
    <row r="114" spans="1:10">
      <c r="A114" s="271" t="str">
        <f t="shared" si="7"/>
        <v/>
      </c>
      <c r="B114" s="272" t="str">
        <f t="shared" si="8"/>
        <v/>
      </c>
      <c r="C114" s="308" t="str">
        <f t="shared" si="9"/>
        <v/>
      </c>
      <c r="D114" s="321" t="str">
        <f t="shared" si="10"/>
        <v/>
      </c>
      <c r="E114" s="322"/>
      <c r="F114" s="322"/>
      <c r="G114" s="273" t="str">
        <f t="shared" si="11"/>
        <v/>
      </c>
      <c r="H114" s="273" t="str">
        <f t="shared" si="12"/>
        <v/>
      </c>
      <c r="I114" s="273" t="str">
        <f t="shared" si="13"/>
        <v/>
      </c>
      <c r="J114" s="187"/>
    </row>
    <row r="115" spans="1:10">
      <c r="A115" s="271" t="str">
        <f t="shared" si="7"/>
        <v/>
      </c>
      <c r="B115" s="272" t="str">
        <f t="shared" si="8"/>
        <v/>
      </c>
      <c r="C115" s="308" t="str">
        <f t="shared" si="9"/>
        <v/>
      </c>
      <c r="D115" s="321" t="str">
        <f t="shared" si="10"/>
        <v/>
      </c>
      <c r="E115" s="322"/>
      <c r="F115" s="322"/>
      <c r="G115" s="273" t="str">
        <f t="shared" si="11"/>
        <v/>
      </c>
      <c r="H115" s="273" t="str">
        <f t="shared" si="12"/>
        <v/>
      </c>
      <c r="I115" s="273" t="str">
        <f t="shared" si="13"/>
        <v/>
      </c>
      <c r="J115" s="187"/>
    </row>
    <row r="116" spans="1:10">
      <c r="A116" s="271" t="str">
        <f t="shared" si="7"/>
        <v/>
      </c>
      <c r="B116" s="272" t="str">
        <f t="shared" si="8"/>
        <v/>
      </c>
      <c r="C116" s="308" t="str">
        <f t="shared" si="9"/>
        <v/>
      </c>
      <c r="D116" s="321" t="str">
        <f t="shared" si="10"/>
        <v/>
      </c>
      <c r="E116" s="322"/>
      <c r="F116" s="322"/>
      <c r="G116" s="273" t="str">
        <f t="shared" si="11"/>
        <v/>
      </c>
      <c r="H116" s="273" t="str">
        <f t="shared" si="12"/>
        <v/>
      </c>
      <c r="I116" s="273" t="str">
        <f t="shared" si="13"/>
        <v/>
      </c>
      <c r="J116" s="187"/>
    </row>
    <row r="117" spans="1:10">
      <c r="A117" s="271" t="str">
        <f t="shared" si="7"/>
        <v/>
      </c>
      <c r="B117" s="272" t="str">
        <f t="shared" si="8"/>
        <v/>
      </c>
      <c r="C117" s="308" t="str">
        <f t="shared" si="9"/>
        <v/>
      </c>
      <c r="D117" s="321" t="str">
        <f t="shared" si="10"/>
        <v/>
      </c>
      <c r="E117" s="322"/>
      <c r="F117" s="322"/>
      <c r="G117" s="273" t="str">
        <f t="shared" si="11"/>
        <v/>
      </c>
      <c r="H117" s="273" t="str">
        <f t="shared" si="12"/>
        <v/>
      </c>
      <c r="I117" s="273" t="str">
        <f t="shared" si="13"/>
        <v/>
      </c>
      <c r="J117" s="187"/>
    </row>
    <row r="118" spans="1:10">
      <c r="A118" s="271" t="str">
        <f t="shared" si="7"/>
        <v/>
      </c>
      <c r="B118" s="272" t="str">
        <f t="shared" si="8"/>
        <v/>
      </c>
      <c r="C118" s="308" t="str">
        <f t="shared" si="9"/>
        <v/>
      </c>
      <c r="D118" s="321" t="str">
        <f t="shared" si="10"/>
        <v/>
      </c>
      <c r="E118" s="322"/>
      <c r="F118" s="322"/>
      <c r="G118" s="273" t="str">
        <f t="shared" si="11"/>
        <v/>
      </c>
      <c r="H118" s="273" t="str">
        <f t="shared" si="12"/>
        <v/>
      </c>
      <c r="I118" s="273" t="str">
        <f t="shared" si="13"/>
        <v/>
      </c>
      <c r="J118" s="187"/>
    </row>
    <row r="119" spans="1:10">
      <c r="A119" s="271" t="str">
        <f t="shared" si="7"/>
        <v/>
      </c>
      <c r="B119" s="272" t="str">
        <f t="shared" si="8"/>
        <v/>
      </c>
      <c r="C119" s="308" t="str">
        <f t="shared" si="9"/>
        <v/>
      </c>
      <c r="D119" s="321" t="str">
        <f t="shared" si="10"/>
        <v/>
      </c>
      <c r="E119" s="322"/>
      <c r="F119" s="322"/>
      <c r="G119" s="273" t="str">
        <f t="shared" si="11"/>
        <v/>
      </c>
      <c r="H119" s="273" t="str">
        <f t="shared" si="12"/>
        <v/>
      </c>
      <c r="I119" s="273" t="str">
        <f t="shared" si="13"/>
        <v/>
      </c>
      <c r="J119" s="187"/>
    </row>
    <row r="120" spans="1:10">
      <c r="A120" s="271" t="str">
        <f t="shared" si="7"/>
        <v/>
      </c>
      <c r="B120" s="272" t="str">
        <f t="shared" si="8"/>
        <v/>
      </c>
      <c r="C120" s="308" t="str">
        <f t="shared" si="9"/>
        <v/>
      </c>
      <c r="D120" s="321" t="str">
        <f t="shared" si="10"/>
        <v/>
      </c>
      <c r="E120" s="322"/>
      <c r="F120" s="322"/>
      <c r="G120" s="273" t="str">
        <f t="shared" si="11"/>
        <v/>
      </c>
      <c r="H120" s="273" t="str">
        <f t="shared" si="12"/>
        <v/>
      </c>
      <c r="I120" s="273" t="str">
        <f t="shared" si="13"/>
        <v/>
      </c>
      <c r="J120" s="187"/>
    </row>
    <row r="121" spans="1:10">
      <c r="A121" s="271" t="str">
        <f t="shared" si="7"/>
        <v/>
      </c>
      <c r="B121" s="272" t="str">
        <f t="shared" si="8"/>
        <v/>
      </c>
      <c r="C121" s="308" t="str">
        <f t="shared" si="9"/>
        <v/>
      </c>
      <c r="D121" s="321" t="str">
        <f t="shared" si="10"/>
        <v/>
      </c>
      <c r="E121" s="322"/>
      <c r="F121" s="322"/>
      <c r="G121" s="273" t="str">
        <f t="shared" si="11"/>
        <v/>
      </c>
      <c r="H121" s="273" t="str">
        <f t="shared" si="12"/>
        <v/>
      </c>
      <c r="I121" s="273" t="str">
        <f t="shared" si="13"/>
        <v/>
      </c>
      <c r="J121" s="187"/>
    </row>
    <row r="122" spans="1:10">
      <c r="A122" s="271" t="str">
        <f t="shared" si="7"/>
        <v/>
      </c>
      <c r="B122" s="272" t="str">
        <f t="shared" si="8"/>
        <v/>
      </c>
      <c r="C122" s="308" t="str">
        <f t="shared" si="9"/>
        <v/>
      </c>
      <c r="D122" s="321" t="str">
        <f t="shared" si="10"/>
        <v/>
      </c>
      <c r="E122" s="322"/>
      <c r="F122" s="322"/>
      <c r="G122" s="273" t="str">
        <f t="shared" si="11"/>
        <v/>
      </c>
      <c r="H122" s="273" t="str">
        <f t="shared" si="12"/>
        <v/>
      </c>
      <c r="I122" s="273" t="str">
        <f t="shared" si="13"/>
        <v/>
      </c>
      <c r="J122" s="187"/>
    </row>
    <row r="123" spans="1:10">
      <c r="A123" s="271" t="str">
        <f t="shared" si="7"/>
        <v/>
      </c>
      <c r="B123" s="272" t="str">
        <f t="shared" si="8"/>
        <v/>
      </c>
      <c r="C123" s="308" t="str">
        <f t="shared" si="9"/>
        <v/>
      </c>
      <c r="D123" s="321" t="str">
        <f t="shared" si="10"/>
        <v/>
      </c>
      <c r="E123" s="322"/>
      <c r="F123" s="322"/>
      <c r="G123" s="273" t="str">
        <f t="shared" si="11"/>
        <v/>
      </c>
      <c r="H123" s="273" t="str">
        <f t="shared" si="12"/>
        <v/>
      </c>
      <c r="I123" s="273" t="str">
        <f t="shared" si="13"/>
        <v/>
      </c>
      <c r="J123" s="187"/>
    </row>
    <row r="124" spans="1:10">
      <c r="A124" s="271" t="str">
        <f t="shared" si="7"/>
        <v/>
      </c>
      <c r="B124" s="272" t="str">
        <f t="shared" si="8"/>
        <v/>
      </c>
      <c r="C124" s="308" t="str">
        <f t="shared" si="9"/>
        <v/>
      </c>
      <c r="D124" s="321" t="str">
        <f t="shared" si="10"/>
        <v/>
      </c>
      <c r="E124" s="322"/>
      <c r="F124" s="322"/>
      <c r="G124" s="273" t="str">
        <f t="shared" si="11"/>
        <v/>
      </c>
      <c r="H124" s="273" t="str">
        <f t="shared" si="12"/>
        <v/>
      </c>
      <c r="I124" s="273" t="str">
        <f t="shared" si="13"/>
        <v/>
      </c>
      <c r="J124" s="187"/>
    </row>
    <row r="125" spans="1:10">
      <c r="A125" s="271" t="str">
        <f t="shared" si="7"/>
        <v/>
      </c>
      <c r="B125" s="272" t="str">
        <f t="shared" si="8"/>
        <v/>
      </c>
      <c r="C125" s="308" t="str">
        <f t="shared" si="9"/>
        <v/>
      </c>
      <c r="D125" s="321" t="str">
        <f t="shared" si="10"/>
        <v/>
      </c>
      <c r="E125" s="322"/>
      <c r="F125" s="322"/>
      <c r="G125" s="273" t="str">
        <f t="shared" si="11"/>
        <v/>
      </c>
      <c r="H125" s="273" t="str">
        <f t="shared" si="12"/>
        <v/>
      </c>
      <c r="I125" s="273" t="str">
        <f t="shared" si="13"/>
        <v/>
      </c>
      <c r="J125" s="187"/>
    </row>
    <row r="126" spans="1:10">
      <c r="A126" s="271" t="str">
        <f t="shared" si="7"/>
        <v/>
      </c>
      <c r="B126" s="272" t="str">
        <f t="shared" si="8"/>
        <v/>
      </c>
      <c r="C126" s="308" t="str">
        <f t="shared" si="9"/>
        <v/>
      </c>
      <c r="D126" s="321" t="str">
        <f t="shared" si="10"/>
        <v/>
      </c>
      <c r="E126" s="322"/>
      <c r="F126" s="322"/>
      <c r="G126" s="273" t="str">
        <f t="shared" si="11"/>
        <v/>
      </c>
      <c r="H126" s="273" t="str">
        <f t="shared" si="12"/>
        <v/>
      </c>
      <c r="I126" s="273" t="str">
        <f t="shared" si="13"/>
        <v/>
      </c>
      <c r="J126" s="187"/>
    </row>
    <row r="127" spans="1:10">
      <c r="A127" s="271" t="str">
        <f t="shared" si="7"/>
        <v/>
      </c>
      <c r="B127" s="272" t="str">
        <f t="shared" si="8"/>
        <v/>
      </c>
      <c r="C127" s="308" t="str">
        <f t="shared" si="9"/>
        <v/>
      </c>
      <c r="D127" s="321" t="str">
        <f t="shared" si="10"/>
        <v/>
      </c>
      <c r="E127" s="322"/>
      <c r="F127" s="322"/>
      <c r="G127" s="273" t="str">
        <f t="shared" si="11"/>
        <v/>
      </c>
      <c r="H127" s="273" t="str">
        <f t="shared" si="12"/>
        <v/>
      </c>
      <c r="I127" s="273" t="str">
        <f t="shared" si="13"/>
        <v/>
      </c>
      <c r="J127" s="187"/>
    </row>
    <row r="128" spans="1:10">
      <c r="A128" s="271" t="str">
        <f t="shared" si="7"/>
        <v/>
      </c>
      <c r="B128" s="272" t="str">
        <f t="shared" si="8"/>
        <v/>
      </c>
      <c r="C128" s="308" t="str">
        <f t="shared" si="9"/>
        <v/>
      </c>
      <c r="D128" s="321" t="str">
        <f t="shared" si="10"/>
        <v/>
      </c>
      <c r="E128" s="322"/>
      <c r="F128" s="322"/>
      <c r="G128" s="273" t="str">
        <f t="shared" si="11"/>
        <v/>
      </c>
      <c r="H128" s="273" t="str">
        <f t="shared" si="12"/>
        <v/>
      </c>
      <c r="I128" s="273" t="str">
        <f t="shared" si="13"/>
        <v/>
      </c>
      <c r="J128" s="187"/>
    </row>
    <row r="129" spans="1:10">
      <c r="A129" s="271" t="str">
        <f t="shared" si="7"/>
        <v/>
      </c>
      <c r="B129" s="272" t="str">
        <f t="shared" si="8"/>
        <v/>
      </c>
      <c r="C129" s="308" t="str">
        <f t="shared" si="9"/>
        <v/>
      </c>
      <c r="D129" s="321" t="str">
        <f t="shared" si="10"/>
        <v/>
      </c>
      <c r="E129" s="322"/>
      <c r="F129" s="322"/>
      <c r="G129" s="273" t="str">
        <f t="shared" si="11"/>
        <v/>
      </c>
      <c r="H129" s="273" t="str">
        <f t="shared" si="12"/>
        <v/>
      </c>
      <c r="I129" s="273" t="str">
        <f t="shared" si="13"/>
        <v/>
      </c>
      <c r="J129" s="187"/>
    </row>
    <row r="130" spans="1:10">
      <c r="A130" s="271" t="str">
        <f t="shared" si="7"/>
        <v/>
      </c>
      <c r="B130" s="272" t="str">
        <f t="shared" si="8"/>
        <v/>
      </c>
      <c r="C130" s="308" t="str">
        <f t="shared" si="9"/>
        <v/>
      </c>
      <c r="D130" s="321" t="str">
        <f t="shared" si="10"/>
        <v/>
      </c>
      <c r="E130" s="322"/>
      <c r="F130" s="322"/>
      <c r="G130" s="273" t="str">
        <f t="shared" si="11"/>
        <v/>
      </c>
      <c r="H130" s="273" t="str">
        <f t="shared" si="12"/>
        <v/>
      </c>
      <c r="I130" s="273" t="str">
        <f t="shared" si="13"/>
        <v/>
      </c>
      <c r="J130" s="187"/>
    </row>
    <row r="131" spans="1:10">
      <c r="A131" s="271" t="str">
        <f t="shared" si="7"/>
        <v/>
      </c>
      <c r="B131" s="272" t="str">
        <f t="shared" si="8"/>
        <v/>
      </c>
      <c r="C131" s="308" t="str">
        <f t="shared" si="9"/>
        <v/>
      </c>
      <c r="D131" s="321" t="str">
        <f t="shared" si="10"/>
        <v/>
      </c>
      <c r="E131" s="322"/>
      <c r="F131" s="322"/>
      <c r="G131" s="273" t="str">
        <f t="shared" si="11"/>
        <v/>
      </c>
      <c r="H131" s="273" t="str">
        <f t="shared" si="12"/>
        <v/>
      </c>
      <c r="I131" s="273" t="str">
        <f t="shared" si="13"/>
        <v/>
      </c>
      <c r="J131" s="187"/>
    </row>
    <row r="132" spans="1:10">
      <c r="A132" s="271" t="str">
        <f t="shared" si="7"/>
        <v/>
      </c>
      <c r="B132" s="272" t="str">
        <f t="shared" si="8"/>
        <v/>
      </c>
      <c r="C132" s="308" t="str">
        <f t="shared" si="9"/>
        <v/>
      </c>
      <c r="D132" s="321" t="str">
        <f t="shared" si="10"/>
        <v/>
      </c>
      <c r="E132" s="322"/>
      <c r="F132" s="322"/>
      <c r="G132" s="273" t="str">
        <f t="shared" si="11"/>
        <v/>
      </c>
      <c r="H132" s="273" t="str">
        <f t="shared" si="12"/>
        <v/>
      </c>
      <c r="I132" s="273" t="str">
        <f t="shared" si="13"/>
        <v/>
      </c>
      <c r="J132" s="187"/>
    </row>
    <row r="133" spans="1:10">
      <c r="A133" s="271" t="str">
        <f t="shared" si="7"/>
        <v/>
      </c>
      <c r="B133" s="272" t="str">
        <f t="shared" si="8"/>
        <v/>
      </c>
      <c r="C133" s="308" t="str">
        <f t="shared" si="9"/>
        <v/>
      </c>
      <c r="D133" s="321" t="str">
        <f t="shared" si="10"/>
        <v/>
      </c>
      <c r="E133" s="322"/>
      <c r="F133" s="322"/>
      <c r="G133" s="273" t="str">
        <f t="shared" si="11"/>
        <v/>
      </c>
      <c r="H133" s="273" t="str">
        <f t="shared" si="12"/>
        <v/>
      </c>
      <c r="I133" s="273" t="str">
        <f t="shared" si="13"/>
        <v/>
      </c>
      <c r="J133" s="187"/>
    </row>
    <row r="134" spans="1:10">
      <c r="A134" s="271" t="str">
        <f t="shared" si="7"/>
        <v/>
      </c>
      <c r="B134" s="272" t="str">
        <f t="shared" si="8"/>
        <v/>
      </c>
      <c r="C134" s="308" t="str">
        <f t="shared" si="9"/>
        <v/>
      </c>
      <c r="D134" s="321" t="str">
        <f t="shared" si="10"/>
        <v/>
      </c>
      <c r="E134" s="322"/>
      <c r="F134" s="322"/>
      <c r="G134" s="273" t="str">
        <f t="shared" si="11"/>
        <v/>
      </c>
      <c r="H134" s="273" t="str">
        <f t="shared" si="12"/>
        <v/>
      </c>
      <c r="I134" s="273" t="str">
        <f t="shared" si="13"/>
        <v/>
      </c>
      <c r="J134" s="187"/>
    </row>
    <row r="135" spans="1:10">
      <c r="A135" s="271" t="str">
        <f t="shared" si="7"/>
        <v/>
      </c>
      <c r="B135" s="272" t="str">
        <f t="shared" si="8"/>
        <v/>
      </c>
      <c r="C135" s="308" t="str">
        <f t="shared" si="9"/>
        <v/>
      </c>
      <c r="D135" s="321" t="str">
        <f t="shared" si="10"/>
        <v/>
      </c>
      <c r="E135" s="322"/>
      <c r="F135" s="322"/>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8" t="str">
        <f t="shared" ref="C136:C199" si="16">IF(ROW()-7&lt;=筆數,VLOOKUP(ROW()-7,日記表,10,FALSE),"")</f>
        <v/>
      </c>
      <c r="D136" s="321" t="str">
        <f t="shared" ref="D136:D199" si="17">IF(ROW()-7&lt;=筆數,VLOOKUP(ROW()-7,日記表,11,FALSE),"")</f>
        <v/>
      </c>
      <c r="E136" s="322"/>
      <c r="F136" s="322"/>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8" t="str">
        <f t="shared" si="16"/>
        <v/>
      </c>
      <c r="D137" s="321" t="str">
        <f t="shared" si="17"/>
        <v/>
      </c>
      <c r="E137" s="322"/>
      <c r="F137" s="322"/>
      <c r="G137" s="273" t="str">
        <f t="shared" si="18"/>
        <v/>
      </c>
      <c r="H137" s="273" t="str">
        <f t="shared" si="19"/>
        <v/>
      </c>
      <c r="I137" s="273" t="str">
        <f t="shared" si="20"/>
        <v/>
      </c>
      <c r="J137" s="187"/>
    </row>
    <row r="138" spans="1:10">
      <c r="A138" s="271" t="str">
        <f t="shared" si="14"/>
        <v/>
      </c>
      <c r="B138" s="272" t="str">
        <f t="shared" si="15"/>
        <v/>
      </c>
      <c r="C138" s="308" t="str">
        <f t="shared" si="16"/>
        <v/>
      </c>
      <c r="D138" s="321" t="str">
        <f t="shared" si="17"/>
        <v/>
      </c>
      <c r="E138" s="322"/>
      <c r="F138" s="322"/>
      <c r="G138" s="273" t="str">
        <f t="shared" si="18"/>
        <v/>
      </c>
      <c r="H138" s="273" t="str">
        <f t="shared" si="19"/>
        <v/>
      </c>
      <c r="I138" s="273" t="str">
        <f t="shared" si="20"/>
        <v/>
      </c>
      <c r="J138" s="187"/>
    </row>
    <row r="139" spans="1:10">
      <c r="A139" s="271" t="str">
        <f t="shared" si="14"/>
        <v/>
      </c>
      <c r="B139" s="272" t="str">
        <f t="shared" si="15"/>
        <v/>
      </c>
      <c r="C139" s="308" t="str">
        <f t="shared" si="16"/>
        <v/>
      </c>
      <c r="D139" s="321" t="str">
        <f t="shared" si="17"/>
        <v/>
      </c>
      <c r="E139" s="322"/>
      <c r="F139" s="322"/>
      <c r="G139" s="273" t="str">
        <f t="shared" si="18"/>
        <v/>
      </c>
      <c r="H139" s="273" t="str">
        <f t="shared" si="19"/>
        <v/>
      </c>
      <c r="I139" s="273" t="str">
        <f t="shared" si="20"/>
        <v/>
      </c>
      <c r="J139" s="187"/>
    </row>
    <row r="140" spans="1:10">
      <c r="A140" s="271" t="str">
        <f t="shared" si="14"/>
        <v/>
      </c>
      <c r="B140" s="272" t="str">
        <f t="shared" si="15"/>
        <v/>
      </c>
      <c r="C140" s="308" t="str">
        <f t="shared" si="16"/>
        <v/>
      </c>
      <c r="D140" s="321" t="str">
        <f t="shared" si="17"/>
        <v/>
      </c>
      <c r="E140" s="322"/>
      <c r="F140" s="322"/>
      <c r="G140" s="273" t="str">
        <f t="shared" si="18"/>
        <v/>
      </c>
      <c r="H140" s="273" t="str">
        <f t="shared" si="19"/>
        <v/>
      </c>
      <c r="I140" s="273" t="str">
        <f t="shared" si="20"/>
        <v/>
      </c>
      <c r="J140" s="187"/>
    </row>
    <row r="141" spans="1:10">
      <c r="A141" s="271" t="str">
        <f t="shared" si="14"/>
        <v/>
      </c>
      <c r="B141" s="272" t="str">
        <f t="shared" si="15"/>
        <v/>
      </c>
      <c r="C141" s="308" t="str">
        <f t="shared" si="16"/>
        <v/>
      </c>
      <c r="D141" s="321" t="str">
        <f t="shared" si="17"/>
        <v/>
      </c>
      <c r="E141" s="322"/>
      <c r="F141" s="322"/>
      <c r="G141" s="273" t="str">
        <f t="shared" si="18"/>
        <v/>
      </c>
      <c r="H141" s="273" t="str">
        <f t="shared" si="19"/>
        <v/>
      </c>
      <c r="I141" s="273" t="str">
        <f t="shared" si="20"/>
        <v/>
      </c>
      <c r="J141" s="187"/>
    </row>
    <row r="142" spans="1:10">
      <c r="A142" s="271" t="str">
        <f t="shared" si="14"/>
        <v/>
      </c>
      <c r="B142" s="272" t="str">
        <f t="shared" si="15"/>
        <v/>
      </c>
      <c r="C142" s="308" t="str">
        <f t="shared" si="16"/>
        <v/>
      </c>
      <c r="D142" s="321" t="str">
        <f t="shared" si="17"/>
        <v/>
      </c>
      <c r="E142" s="322"/>
      <c r="F142" s="322"/>
      <c r="G142" s="273" t="str">
        <f t="shared" si="18"/>
        <v/>
      </c>
      <c r="H142" s="273" t="str">
        <f t="shared" si="19"/>
        <v/>
      </c>
      <c r="I142" s="273" t="str">
        <f t="shared" si="20"/>
        <v/>
      </c>
      <c r="J142" s="187"/>
    </row>
    <row r="143" spans="1:10">
      <c r="A143" s="271" t="str">
        <f t="shared" si="14"/>
        <v/>
      </c>
      <c r="B143" s="272" t="str">
        <f t="shared" si="15"/>
        <v/>
      </c>
      <c r="C143" s="308" t="str">
        <f t="shared" si="16"/>
        <v/>
      </c>
      <c r="D143" s="321" t="str">
        <f t="shared" si="17"/>
        <v/>
      </c>
      <c r="E143" s="322"/>
      <c r="F143" s="322"/>
      <c r="G143" s="273" t="str">
        <f t="shared" si="18"/>
        <v/>
      </c>
      <c r="H143" s="273" t="str">
        <f t="shared" si="19"/>
        <v/>
      </c>
      <c r="I143" s="273" t="str">
        <f t="shared" si="20"/>
        <v/>
      </c>
      <c r="J143" s="187"/>
    </row>
    <row r="144" spans="1:10">
      <c r="A144" s="271" t="str">
        <f t="shared" si="14"/>
        <v/>
      </c>
      <c r="B144" s="272" t="str">
        <f t="shared" si="15"/>
        <v/>
      </c>
      <c r="C144" s="308" t="str">
        <f t="shared" si="16"/>
        <v/>
      </c>
      <c r="D144" s="321" t="str">
        <f t="shared" si="17"/>
        <v/>
      </c>
      <c r="E144" s="322"/>
      <c r="F144" s="322"/>
      <c r="G144" s="273" t="str">
        <f t="shared" si="18"/>
        <v/>
      </c>
      <c r="H144" s="273" t="str">
        <f t="shared" si="19"/>
        <v/>
      </c>
      <c r="I144" s="273" t="str">
        <f t="shared" si="20"/>
        <v/>
      </c>
      <c r="J144" s="187"/>
    </row>
    <row r="145" spans="1:10">
      <c r="A145" s="271" t="str">
        <f t="shared" si="14"/>
        <v/>
      </c>
      <c r="B145" s="272" t="str">
        <f t="shared" si="15"/>
        <v/>
      </c>
      <c r="C145" s="308" t="str">
        <f t="shared" si="16"/>
        <v/>
      </c>
      <c r="D145" s="321" t="str">
        <f t="shared" si="17"/>
        <v/>
      </c>
      <c r="E145" s="322"/>
      <c r="F145" s="322"/>
      <c r="G145" s="273" t="str">
        <f t="shared" si="18"/>
        <v/>
      </c>
      <c r="H145" s="273" t="str">
        <f t="shared" si="19"/>
        <v/>
      </c>
      <c r="I145" s="273" t="str">
        <f t="shared" si="20"/>
        <v/>
      </c>
      <c r="J145" s="187"/>
    </row>
    <row r="146" spans="1:10">
      <c r="A146" s="271" t="str">
        <f t="shared" si="14"/>
        <v/>
      </c>
      <c r="B146" s="272" t="str">
        <f t="shared" si="15"/>
        <v/>
      </c>
      <c r="C146" s="308" t="str">
        <f t="shared" si="16"/>
        <v/>
      </c>
      <c r="D146" s="321" t="str">
        <f t="shared" si="17"/>
        <v/>
      </c>
      <c r="E146" s="322"/>
      <c r="F146" s="322"/>
      <c r="G146" s="273" t="str">
        <f t="shared" si="18"/>
        <v/>
      </c>
      <c r="H146" s="273" t="str">
        <f t="shared" si="19"/>
        <v/>
      </c>
      <c r="I146" s="273" t="str">
        <f t="shared" si="20"/>
        <v/>
      </c>
      <c r="J146" s="187"/>
    </row>
    <row r="147" spans="1:10">
      <c r="A147" s="271" t="str">
        <f t="shared" si="14"/>
        <v/>
      </c>
      <c r="B147" s="272" t="str">
        <f t="shared" si="15"/>
        <v/>
      </c>
      <c r="C147" s="308" t="str">
        <f t="shared" si="16"/>
        <v/>
      </c>
      <c r="D147" s="321" t="str">
        <f t="shared" si="17"/>
        <v/>
      </c>
      <c r="E147" s="322"/>
      <c r="F147" s="322"/>
      <c r="G147" s="273" t="str">
        <f t="shared" si="18"/>
        <v/>
      </c>
      <c r="H147" s="273" t="str">
        <f t="shared" si="19"/>
        <v/>
      </c>
      <c r="I147" s="273" t="str">
        <f t="shared" si="20"/>
        <v/>
      </c>
      <c r="J147" s="187"/>
    </row>
    <row r="148" spans="1:10">
      <c r="A148" s="271" t="str">
        <f t="shared" si="14"/>
        <v/>
      </c>
      <c r="B148" s="272" t="str">
        <f t="shared" si="15"/>
        <v/>
      </c>
      <c r="C148" s="308" t="str">
        <f t="shared" si="16"/>
        <v/>
      </c>
      <c r="D148" s="321" t="str">
        <f t="shared" si="17"/>
        <v/>
      </c>
      <c r="E148" s="322"/>
      <c r="F148" s="322"/>
      <c r="G148" s="273" t="str">
        <f t="shared" si="18"/>
        <v/>
      </c>
      <c r="H148" s="273" t="str">
        <f t="shared" si="19"/>
        <v/>
      </c>
      <c r="I148" s="273" t="str">
        <f t="shared" si="20"/>
        <v/>
      </c>
      <c r="J148" s="187"/>
    </row>
    <row r="149" spans="1:10">
      <c r="A149" s="271" t="str">
        <f t="shared" si="14"/>
        <v/>
      </c>
      <c r="B149" s="272" t="str">
        <f t="shared" si="15"/>
        <v/>
      </c>
      <c r="C149" s="308" t="str">
        <f t="shared" si="16"/>
        <v/>
      </c>
      <c r="D149" s="321" t="str">
        <f t="shared" si="17"/>
        <v/>
      </c>
      <c r="E149" s="322"/>
      <c r="F149" s="322"/>
      <c r="G149" s="273" t="str">
        <f t="shared" si="18"/>
        <v/>
      </c>
      <c r="H149" s="273" t="str">
        <f t="shared" si="19"/>
        <v/>
      </c>
      <c r="I149" s="273" t="str">
        <f t="shared" si="20"/>
        <v/>
      </c>
      <c r="J149" s="187"/>
    </row>
    <row r="150" spans="1:10">
      <c r="A150" s="271" t="str">
        <f t="shared" si="14"/>
        <v/>
      </c>
      <c r="B150" s="272" t="str">
        <f t="shared" si="15"/>
        <v/>
      </c>
      <c r="C150" s="308" t="str">
        <f t="shared" si="16"/>
        <v/>
      </c>
      <c r="D150" s="321" t="str">
        <f t="shared" si="17"/>
        <v/>
      </c>
      <c r="E150" s="322"/>
      <c r="F150" s="322"/>
      <c r="G150" s="273" t="str">
        <f t="shared" si="18"/>
        <v/>
      </c>
      <c r="H150" s="273" t="str">
        <f t="shared" si="19"/>
        <v/>
      </c>
      <c r="I150" s="273" t="str">
        <f t="shared" si="20"/>
        <v/>
      </c>
      <c r="J150" s="187"/>
    </row>
    <row r="151" spans="1:10">
      <c r="A151" s="271" t="str">
        <f t="shared" si="14"/>
        <v/>
      </c>
      <c r="B151" s="272" t="str">
        <f t="shared" si="15"/>
        <v/>
      </c>
      <c r="C151" s="308" t="str">
        <f t="shared" si="16"/>
        <v/>
      </c>
      <c r="D151" s="321" t="str">
        <f t="shared" si="17"/>
        <v/>
      </c>
      <c r="E151" s="322"/>
      <c r="F151" s="322"/>
      <c r="G151" s="273" t="str">
        <f t="shared" si="18"/>
        <v/>
      </c>
      <c r="H151" s="273" t="str">
        <f t="shared" si="19"/>
        <v/>
      </c>
      <c r="I151" s="273" t="str">
        <f t="shared" si="20"/>
        <v/>
      </c>
      <c r="J151" s="187"/>
    </row>
    <row r="152" spans="1:10">
      <c r="A152" s="271" t="str">
        <f t="shared" si="14"/>
        <v/>
      </c>
      <c r="B152" s="272" t="str">
        <f t="shared" si="15"/>
        <v/>
      </c>
      <c r="C152" s="308" t="str">
        <f t="shared" si="16"/>
        <v/>
      </c>
      <c r="D152" s="321" t="str">
        <f t="shared" si="17"/>
        <v/>
      </c>
      <c r="E152" s="322"/>
      <c r="F152" s="322"/>
      <c r="G152" s="273" t="str">
        <f t="shared" si="18"/>
        <v/>
      </c>
      <c r="H152" s="273" t="str">
        <f t="shared" si="19"/>
        <v/>
      </c>
      <c r="I152" s="273" t="str">
        <f t="shared" si="20"/>
        <v/>
      </c>
      <c r="J152" s="187"/>
    </row>
    <row r="153" spans="1:10">
      <c r="A153" s="271" t="str">
        <f t="shared" si="14"/>
        <v/>
      </c>
      <c r="B153" s="272" t="str">
        <f t="shared" si="15"/>
        <v/>
      </c>
      <c r="C153" s="308" t="str">
        <f t="shared" si="16"/>
        <v/>
      </c>
      <c r="D153" s="321" t="str">
        <f t="shared" si="17"/>
        <v/>
      </c>
      <c r="E153" s="322"/>
      <c r="F153" s="322"/>
      <c r="G153" s="273" t="str">
        <f t="shared" si="18"/>
        <v/>
      </c>
      <c r="H153" s="273" t="str">
        <f t="shared" si="19"/>
        <v/>
      </c>
      <c r="I153" s="273" t="str">
        <f t="shared" si="20"/>
        <v/>
      </c>
      <c r="J153" s="187"/>
    </row>
    <row r="154" spans="1:10">
      <c r="A154" s="271" t="str">
        <f t="shared" si="14"/>
        <v/>
      </c>
      <c r="B154" s="272" t="str">
        <f t="shared" si="15"/>
        <v/>
      </c>
      <c r="C154" s="308" t="str">
        <f t="shared" si="16"/>
        <v/>
      </c>
      <c r="D154" s="321" t="str">
        <f t="shared" si="17"/>
        <v/>
      </c>
      <c r="E154" s="322"/>
      <c r="F154" s="322"/>
      <c r="G154" s="273" t="str">
        <f t="shared" si="18"/>
        <v/>
      </c>
      <c r="H154" s="273" t="str">
        <f t="shared" si="19"/>
        <v/>
      </c>
      <c r="I154" s="273" t="str">
        <f t="shared" si="20"/>
        <v/>
      </c>
      <c r="J154" s="187"/>
    </row>
    <row r="155" spans="1:10">
      <c r="A155" s="271" t="str">
        <f t="shared" si="14"/>
        <v/>
      </c>
      <c r="B155" s="272" t="str">
        <f t="shared" si="15"/>
        <v/>
      </c>
      <c r="C155" s="308" t="str">
        <f t="shared" si="16"/>
        <v/>
      </c>
      <c r="D155" s="321" t="str">
        <f t="shared" si="17"/>
        <v/>
      </c>
      <c r="E155" s="322"/>
      <c r="F155" s="322"/>
      <c r="G155" s="273" t="str">
        <f t="shared" si="18"/>
        <v/>
      </c>
      <c r="H155" s="273" t="str">
        <f t="shared" si="19"/>
        <v/>
      </c>
      <c r="I155" s="273" t="str">
        <f t="shared" si="20"/>
        <v/>
      </c>
      <c r="J155" s="187"/>
    </row>
    <row r="156" spans="1:10">
      <c r="A156" s="271" t="str">
        <f t="shared" si="14"/>
        <v/>
      </c>
      <c r="B156" s="272" t="str">
        <f t="shared" si="15"/>
        <v/>
      </c>
      <c r="C156" s="308" t="str">
        <f t="shared" si="16"/>
        <v/>
      </c>
      <c r="D156" s="321" t="str">
        <f t="shared" si="17"/>
        <v/>
      </c>
      <c r="E156" s="322"/>
      <c r="F156" s="322"/>
      <c r="G156" s="273" t="str">
        <f t="shared" si="18"/>
        <v/>
      </c>
      <c r="H156" s="273" t="str">
        <f t="shared" si="19"/>
        <v/>
      </c>
      <c r="I156" s="273" t="str">
        <f t="shared" si="20"/>
        <v/>
      </c>
      <c r="J156" s="187"/>
    </row>
    <row r="157" spans="1:10">
      <c r="A157" s="271" t="str">
        <f t="shared" si="14"/>
        <v/>
      </c>
      <c r="B157" s="272" t="str">
        <f t="shared" si="15"/>
        <v/>
      </c>
      <c r="C157" s="308" t="str">
        <f t="shared" si="16"/>
        <v/>
      </c>
      <c r="D157" s="321" t="str">
        <f t="shared" si="17"/>
        <v/>
      </c>
      <c r="E157" s="322"/>
      <c r="F157" s="322"/>
      <c r="G157" s="273" t="str">
        <f t="shared" si="18"/>
        <v/>
      </c>
      <c r="H157" s="273" t="str">
        <f t="shared" si="19"/>
        <v/>
      </c>
      <c r="I157" s="273" t="str">
        <f t="shared" si="20"/>
        <v/>
      </c>
      <c r="J157" s="187"/>
    </row>
    <row r="158" spans="1:10">
      <c r="A158" s="271" t="str">
        <f t="shared" si="14"/>
        <v/>
      </c>
      <c r="B158" s="272" t="str">
        <f t="shared" si="15"/>
        <v/>
      </c>
      <c r="C158" s="308" t="str">
        <f t="shared" si="16"/>
        <v/>
      </c>
      <c r="D158" s="321" t="str">
        <f t="shared" si="17"/>
        <v/>
      </c>
      <c r="E158" s="322"/>
      <c r="F158" s="322"/>
      <c r="G158" s="273" t="str">
        <f t="shared" si="18"/>
        <v/>
      </c>
      <c r="H158" s="273" t="str">
        <f t="shared" si="19"/>
        <v/>
      </c>
      <c r="I158" s="273" t="str">
        <f t="shared" si="20"/>
        <v/>
      </c>
      <c r="J158" s="187"/>
    </row>
    <row r="159" spans="1:10">
      <c r="A159" s="271" t="str">
        <f t="shared" si="14"/>
        <v/>
      </c>
      <c r="B159" s="272" t="str">
        <f t="shared" si="15"/>
        <v/>
      </c>
      <c r="C159" s="308" t="str">
        <f t="shared" si="16"/>
        <v/>
      </c>
      <c r="D159" s="321" t="str">
        <f t="shared" si="17"/>
        <v/>
      </c>
      <c r="E159" s="322"/>
      <c r="F159" s="322"/>
      <c r="G159" s="273" t="str">
        <f t="shared" si="18"/>
        <v/>
      </c>
      <c r="H159" s="273" t="str">
        <f t="shared" si="19"/>
        <v/>
      </c>
      <c r="I159" s="273" t="str">
        <f t="shared" si="20"/>
        <v/>
      </c>
      <c r="J159" s="187"/>
    </row>
    <row r="160" spans="1:10">
      <c r="A160" s="271" t="str">
        <f t="shared" si="14"/>
        <v/>
      </c>
      <c r="B160" s="272" t="str">
        <f t="shared" si="15"/>
        <v/>
      </c>
      <c r="C160" s="308" t="str">
        <f t="shared" si="16"/>
        <v/>
      </c>
      <c r="D160" s="321" t="str">
        <f t="shared" si="17"/>
        <v/>
      </c>
      <c r="E160" s="322"/>
      <c r="F160" s="322"/>
      <c r="G160" s="273" t="str">
        <f t="shared" si="18"/>
        <v/>
      </c>
      <c r="H160" s="273" t="str">
        <f t="shared" si="19"/>
        <v/>
      </c>
      <c r="I160" s="273" t="str">
        <f t="shared" si="20"/>
        <v/>
      </c>
      <c r="J160" s="187"/>
    </row>
    <row r="161" spans="1:10">
      <c r="A161" s="271" t="str">
        <f t="shared" si="14"/>
        <v/>
      </c>
      <c r="B161" s="272" t="str">
        <f t="shared" si="15"/>
        <v/>
      </c>
      <c r="C161" s="308" t="str">
        <f t="shared" si="16"/>
        <v/>
      </c>
      <c r="D161" s="321" t="str">
        <f t="shared" si="17"/>
        <v/>
      </c>
      <c r="E161" s="322"/>
      <c r="F161" s="322"/>
      <c r="G161" s="273" t="str">
        <f t="shared" si="18"/>
        <v/>
      </c>
      <c r="H161" s="273" t="str">
        <f t="shared" si="19"/>
        <v/>
      </c>
      <c r="I161" s="273" t="str">
        <f t="shared" si="20"/>
        <v/>
      </c>
      <c r="J161" s="187"/>
    </row>
    <row r="162" spans="1:10">
      <c r="A162" s="271" t="str">
        <f t="shared" si="14"/>
        <v/>
      </c>
      <c r="B162" s="272" t="str">
        <f t="shared" si="15"/>
        <v/>
      </c>
      <c r="C162" s="308" t="str">
        <f t="shared" si="16"/>
        <v/>
      </c>
      <c r="D162" s="321" t="str">
        <f t="shared" si="17"/>
        <v/>
      </c>
      <c r="E162" s="322"/>
      <c r="F162" s="322"/>
      <c r="G162" s="273" t="str">
        <f t="shared" si="18"/>
        <v/>
      </c>
      <c r="H162" s="273" t="str">
        <f t="shared" si="19"/>
        <v/>
      </c>
      <c r="I162" s="273" t="str">
        <f t="shared" si="20"/>
        <v/>
      </c>
      <c r="J162" s="187"/>
    </row>
    <row r="163" spans="1:10">
      <c r="A163" s="271" t="str">
        <f t="shared" si="14"/>
        <v/>
      </c>
      <c r="B163" s="272" t="str">
        <f t="shared" si="15"/>
        <v/>
      </c>
      <c r="C163" s="308" t="str">
        <f t="shared" si="16"/>
        <v/>
      </c>
      <c r="D163" s="321" t="str">
        <f t="shared" si="17"/>
        <v/>
      </c>
      <c r="E163" s="322"/>
      <c r="F163" s="322"/>
      <c r="G163" s="273" t="str">
        <f t="shared" si="18"/>
        <v/>
      </c>
      <c r="H163" s="273" t="str">
        <f t="shared" si="19"/>
        <v/>
      </c>
      <c r="I163" s="273" t="str">
        <f t="shared" si="20"/>
        <v/>
      </c>
      <c r="J163" s="187"/>
    </row>
    <row r="164" spans="1:10">
      <c r="A164" s="271" t="str">
        <f t="shared" si="14"/>
        <v/>
      </c>
      <c r="B164" s="272" t="str">
        <f t="shared" si="15"/>
        <v/>
      </c>
      <c r="C164" s="308" t="str">
        <f t="shared" si="16"/>
        <v/>
      </c>
      <c r="D164" s="321" t="str">
        <f t="shared" si="17"/>
        <v/>
      </c>
      <c r="E164" s="322"/>
      <c r="F164" s="322"/>
      <c r="G164" s="273" t="str">
        <f t="shared" si="18"/>
        <v/>
      </c>
      <c r="H164" s="273" t="str">
        <f t="shared" si="19"/>
        <v/>
      </c>
      <c r="I164" s="273" t="str">
        <f t="shared" si="20"/>
        <v/>
      </c>
      <c r="J164" s="187"/>
    </row>
    <row r="165" spans="1:10">
      <c r="A165" s="271" t="str">
        <f t="shared" si="14"/>
        <v/>
      </c>
      <c r="B165" s="272" t="str">
        <f t="shared" si="15"/>
        <v/>
      </c>
      <c r="C165" s="308" t="str">
        <f t="shared" si="16"/>
        <v/>
      </c>
      <c r="D165" s="321" t="str">
        <f t="shared" si="17"/>
        <v/>
      </c>
      <c r="E165" s="322"/>
      <c r="F165" s="322"/>
      <c r="G165" s="273" t="str">
        <f t="shared" si="18"/>
        <v/>
      </c>
      <c r="H165" s="273" t="str">
        <f t="shared" si="19"/>
        <v/>
      </c>
      <c r="I165" s="273" t="str">
        <f t="shared" si="20"/>
        <v/>
      </c>
      <c r="J165" s="187"/>
    </row>
    <row r="166" spans="1:10">
      <c r="A166" s="271" t="str">
        <f t="shared" si="14"/>
        <v/>
      </c>
      <c r="B166" s="272" t="str">
        <f t="shared" si="15"/>
        <v/>
      </c>
      <c r="C166" s="308" t="str">
        <f t="shared" si="16"/>
        <v/>
      </c>
      <c r="D166" s="321" t="str">
        <f t="shared" si="17"/>
        <v/>
      </c>
      <c r="E166" s="322"/>
      <c r="F166" s="322"/>
      <c r="G166" s="273" t="str">
        <f t="shared" si="18"/>
        <v/>
      </c>
      <c r="H166" s="273" t="str">
        <f t="shared" si="19"/>
        <v/>
      </c>
      <c r="I166" s="273" t="str">
        <f t="shared" si="20"/>
        <v/>
      </c>
      <c r="J166" s="187"/>
    </row>
    <row r="167" spans="1:10">
      <c r="A167" s="271" t="str">
        <f t="shared" si="14"/>
        <v/>
      </c>
      <c r="B167" s="272" t="str">
        <f t="shared" si="15"/>
        <v/>
      </c>
      <c r="C167" s="308" t="str">
        <f t="shared" si="16"/>
        <v/>
      </c>
      <c r="D167" s="321" t="str">
        <f t="shared" si="17"/>
        <v/>
      </c>
      <c r="E167" s="322"/>
      <c r="F167" s="322"/>
      <c r="G167" s="273" t="str">
        <f t="shared" si="18"/>
        <v/>
      </c>
      <c r="H167" s="273" t="str">
        <f t="shared" si="19"/>
        <v/>
      </c>
      <c r="I167" s="273" t="str">
        <f t="shared" si="20"/>
        <v/>
      </c>
      <c r="J167" s="187"/>
    </row>
    <row r="168" spans="1:10">
      <c r="A168" s="271" t="str">
        <f t="shared" si="14"/>
        <v/>
      </c>
      <c r="B168" s="272" t="str">
        <f t="shared" si="15"/>
        <v/>
      </c>
      <c r="C168" s="308" t="str">
        <f t="shared" si="16"/>
        <v/>
      </c>
      <c r="D168" s="321" t="str">
        <f t="shared" si="17"/>
        <v/>
      </c>
      <c r="E168" s="322"/>
      <c r="F168" s="322"/>
      <c r="G168" s="273" t="str">
        <f t="shared" si="18"/>
        <v/>
      </c>
      <c r="H168" s="273" t="str">
        <f t="shared" si="19"/>
        <v/>
      </c>
      <c r="I168" s="273" t="str">
        <f t="shared" si="20"/>
        <v/>
      </c>
      <c r="J168" s="187"/>
    </row>
    <row r="169" spans="1:10">
      <c r="A169" s="271" t="str">
        <f t="shared" si="14"/>
        <v/>
      </c>
      <c r="B169" s="272" t="str">
        <f t="shared" si="15"/>
        <v/>
      </c>
      <c r="C169" s="308" t="str">
        <f t="shared" si="16"/>
        <v/>
      </c>
      <c r="D169" s="321" t="str">
        <f t="shared" si="17"/>
        <v/>
      </c>
      <c r="E169" s="322"/>
      <c r="F169" s="322"/>
      <c r="G169" s="273" t="str">
        <f t="shared" si="18"/>
        <v/>
      </c>
      <c r="H169" s="273" t="str">
        <f t="shared" si="19"/>
        <v/>
      </c>
      <c r="I169" s="273" t="str">
        <f t="shared" si="20"/>
        <v/>
      </c>
      <c r="J169" s="187"/>
    </row>
    <row r="170" spans="1:10">
      <c r="A170" s="271" t="str">
        <f t="shared" si="14"/>
        <v/>
      </c>
      <c r="B170" s="272" t="str">
        <f t="shared" si="15"/>
        <v/>
      </c>
      <c r="C170" s="308" t="str">
        <f t="shared" si="16"/>
        <v/>
      </c>
      <c r="D170" s="321" t="str">
        <f t="shared" si="17"/>
        <v/>
      </c>
      <c r="E170" s="322"/>
      <c r="F170" s="322"/>
      <c r="G170" s="273" t="str">
        <f t="shared" si="18"/>
        <v/>
      </c>
      <c r="H170" s="273" t="str">
        <f t="shared" si="19"/>
        <v/>
      </c>
      <c r="I170" s="273" t="str">
        <f t="shared" si="20"/>
        <v/>
      </c>
      <c r="J170" s="187"/>
    </row>
    <row r="171" spans="1:10">
      <c r="A171" s="271" t="str">
        <f t="shared" si="14"/>
        <v/>
      </c>
      <c r="B171" s="272" t="str">
        <f t="shared" si="15"/>
        <v/>
      </c>
      <c r="C171" s="308" t="str">
        <f t="shared" si="16"/>
        <v/>
      </c>
      <c r="D171" s="321" t="str">
        <f t="shared" si="17"/>
        <v/>
      </c>
      <c r="E171" s="322"/>
      <c r="F171" s="322"/>
      <c r="G171" s="273" t="str">
        <f t="shared" si="18"/>
        <v/>
      </c>
      <c r="H171" s="273" t="str">
        <f t="shared" si="19"/>
        <v/>
      </c>
      <c r="I171" s="273" t="str">
        <f t="shared" si="20"/>
        <v/>
      </c>
      <c r="J171" s="187"/>
    </row>
    <row r="172" spans="1:10">
      <c r="A172" s="271" t="str">
        <f t="shared" si="14"/>
        <v/>
      </c>
      <c r="B172" s="272" t="str">
        <f t="shared" si="15"/>
        <v/>
      </c>
      <c r="C172" s="308" t="str">
        <f t="shared" si="16"/>
        <v/>
      </c>
      <c r="D172" s="321" t="str">
        <f t="shared" si="17"/>
        <v/>
      </c>
      <c r="E172" s="322"/>
      <c r="F172" s="322"/>
      <c r="G172" s="273" t="str">
        <f t="shared" si="18"/>
        <v/>
      </c>
      <c r="H172" s="273" t="str">
        <f t="shared" si="19"/>
        <v/>
      </c>
      <c r="I172" s="273" t="str">
        <f t="shared" si="20"/>
        <v/>
      </c>
      <c r="J172" s="187"/>
    </row>
    <row r="173" spans="1:10">
      <c r="A173" s="271" t="str">
        <f t="shared" si="14"/>
        <v/>
      </c>
      <c r="B173" s="272" t="str">
        <f t="shared" si="15"/>
        <v/>
      </c>
      <c r="C173" s="308" t="str">
        <f t="shared" si="16"/>
        <v/>
      </c>
      <c r="D173" s="321" t="str">
        <f t="shared" si="17"/>
        <v/>
      </c>
      <c r="E173" s="322"/>
      <c r="F173" s="322"/>
      <c r="G173" s="273" t="str">
        <f t="shared" si="18"/>
        <v/>
      </c>
      <c r="H173" s="273" t="str">
        <f t="shared" si="19"/>
        <v/>
      </c>
      <c r="I173" s="273" t="str">
        <f t="shared" si="20"/>
        <v/>
      </c>
      <c r="J173" s="187"/>
    </row>
    <row r="174" spans="1:10">
      <c r="A174" s="271" t="str">
        <f t="shared" si="14"/>
        <v/>
      </c>
      <c r="B174" s="272" t="str">
        <f t="shared" si="15"/>
        <v/>
      </c>
      <c r="C174" s="308" t="str">
        <f t="shared" si="16"/>
        <v/>
      </c>
      <c r="D174" s="321" t="str">
        <f t="shared" si="17"/>
        <v/>
      </c>
      <c r="E174" s="322"/>
      <c r="F174" s="322"/>
      <c r="G174" s="273" t="str">
        <f t="shared" si="18"/>
        <v/>
      </c>
      <c r="H174" s="273" t="str">
        <f t="shared" si="19"/>
        <v/>
      </c>
      <c r="I174" s="273" t="str">
        <f t="shared" si="20"/>
        <v/>
      </c>
      <c r="J174" s="187"/>
    </row>
    <row r="175" spans="1:10">
      <c r="A175" s="271" t="str">
        <f t="shared" si="14"/>
        <v/>
      </c>
      <c r="B175" s="272" t="str">
        <f t="shared" si="15"/>
        <v/>
      </c>
      <c r="C175" s="308" t="str">
        <f t="shared" si="16"/>
        <v/>
      </c>
      <c r="D175" s="321" t="str">
        <f t="shared" si="17"/>
        <v/>
      </c>
      <c r="E175" s="322"/>
      <c r="F175" s="322"/>
      <c r="G175" s="273" t="str">
        <f t="shared" si="18"/>
        <v/>
      </c>
      <c r="H175" s="273" t="str">
        <f t="shared" si="19"/>
        <v/>
      </c>
      <c r="I175" s="273" t="str">
        <f t="shared" si="20"/>
        <v/>
      </c>
      <c r="J175" s="187"/>
    </row>
    <row r="176" spans="1:10">
      <c r="A176" s="271" t="str">
        <f t="shared" si="14"/>
        <v/>
      </c>
      <c r="B176" s="272" t="str">
        <f t="shared" si="15"/>
        <v/>
      </c>
      <c r="C176" s="308" t="str">
        <f t="shared" si="16"/>
        <v/>
      </c>
      <c r="D176" s="321" t="str">
        <f t="shared" si="17"/>
        <v/>
      </c>
      <c r="E176" s="322"/>
      <c r="F176" s="322"/>
      <c r="G176" s="273" t="str">
        <f t="shared" si="18"/>
        <v/>
      </c>
      <c r="H176" s="273" t="str">
        <f t="shared" si="19"/>
        <v/>
      </c>
      <c r="I176" s="273" t="str">
        <f t="shared" si="20"/>
        <v/>
      </c>
      <c r="J176" s="187"/>
    </row>
    <row r="177" spans="1:10">
      <c r="A177" s="271" t="str">
        <f t="shared" si="14"/>
        <v/>
      </c>
      <c r="B177" s="272" t="str">
        <f t="shared" si="15"/>
        <v/>
      </c>
      <c r="C177" s="308" t="str">
        <f t="shared" si="16"/>
        <v/>
      </c>
      <c r="D177" s="321" t="str">
        <f t="shared" si="17"/>
        <v/>
      </c>
      <c r="E177" s="322"/>
      <c r="F177" s="322"/>
      <c r="G177" s="273" t="str">
        <f t="shared" si="18"/>
        <v/>
      </c>
      <c r="H177" s="273" t="str">
        <f t="shared" si="19"/>
        <v/>
      </c>
      <c r="I177" s="273" t="str">
        <f t="shared" si="20"/>
        <v/>
      </c>
      <c r="J177" s="187"/>
    </row>
    <row r="178" spans="1:10">
      <c r="A178" s="271" t="str">
        <f t="shared" si="14"/>
        <v/>
      </c>
      <c r="B178" s="272" t="str">
        <f t="shared" si="15"/>
        <v/>
      </c>
      <c r="C178" s="308" t="str">
        <f t="shared" si="16"/>
        <v/>
      </c>
      <c r="D178" s="321" t="str">
        <f t="shared" si="17"/>
        <v/>
      </c>
      <c r="E178" s="322"/>
      <c r="F178" s="322"/>
      <c r="G178" s="273" t="str">
        <f t="shared" si="18"/>
        <v/>
      </c>
      <c r="H178" s="273" t="str">
        <f t="shared" si="19"/>
        <v/>
      </c>
      <c r="I178" s="273" t="str">
        <f t="shared" si="20"/>
        <v/>
      </c>
      <c r="J178" s="187"/>
    </row>
    <row r="179" spans="1:10">
      <c r="A179" s="271" t="str">
        <f t="shared" si="14"/>
        <v/>
      </c>
      <c r="B179" s="272" t="str">
        <f t="shared" si="15"/>
        <v/>
      </c>
      <c r="C179" s="308" t="str">
        <f t="shared" si="16"/>
        <v/>
      </c>
      <c r="D179" s="321" t="str">
        <f t="shared" si="17"/>
        <v/>
      </c>
      <c r="E179" s="322"/>
      <c r="F179" s="322"/>
      <c r="G179" s="273" t="str">
        <f t="shared" si="18"/>
        <v/>
      </c>
      <c r="H179" s="273" t="str">
        <f t="shared" si="19"/>
        <v/>
      </c>
      <c r="I179" s="273" t="str">
        <f t="shared" si="20"/>
        <v/>
      </c>
      <c r="J179" s="187"/>
    </row>
    <row r="180" spans="1:10">
      <c r="A180" s="271" t="str">
        <f t="shared" si="14"/>
        <v/>
      </c>
      <c r="B180" s="272" t="str">
        <f t="shared" si="15"/>
        <v/>
      </c>
      <c r="C180" s="308" t="str">
        <f t="shared" si="16"/>
        <v/>
      </c>
      <c r="D180" s="321" t="str">
        <f t="shared" si="17"/>
        <v/>
      </c>
      <c r="E180" s="322"/>
      <c r="F180" s="322"/>
      <c r="G180" s="273" t="str">
        <f t="shared" si="18"/>
        <v/>
      </c>
      <c r="H180" s="273" t="str">
        <f t="shared" si="19"/>
        <v/>
      </c>
      <c r="I180" s="273" t="str">
        <f t="shared" si="20"/>
        <v/>
      </c>
      <c r="J180" s="187"/>
    </row>
    <row r="181" spans="1:10">
      <c r="A181" s="271" t="str">
        <f t="shared" si="14"/>
        <v/>
      </c>
      <c r="B181" s="272" t="str">
        <f t="shared" si="15"/>
        <v/>
      </c>
      <c r="C181" s="308" t="str">
        <f t="shared" si="16"/>
        <v/>
      </c>
      <c r="D181" s="321" t="str">
        <f t="shared" si="17"/>
        <v/>
      </c>
      <c r="E181" s="322"/>
      <c r="F181" s="322"/>
      <c r="G181" s="273" t="str">
        <f t="shared" si="18"/>
        <v/>
      </c>
      <c r="H181" s="273" t="str">
        <f t="shared" si="19"/>
        <v/>
      </c>
      <c r="I181" s="273" t="str">
        <f t="shared" si="20"/>
        <v/>
      </c>
      <c r="J181" s="187"/>
    </row>
    <row r="182" spans="1:10">
      <c r="A182" s="271" t="str">
        <f t="shared" si="14"/>
        <v/>
      </c>
      <c r="B182" s="272" t="str">
        <f t="shared" si="15"/>
        <v/>
      </c>
      <c r="C182" s="308" t="str">
        <f t="shared" si="16"/>
        <v/>
      </c>
      <c r="D182" s="321" t="str">
        <f t="shared" si="17"/>
        <v/>
      </c>
      <c r="E182" s="322"/>
      <c r="F182" s="322"/>
      <c r="G182" s="273" t="str">
        <f t="shared" si="18"/>
        <v/>
      </c>
      <c r="H182" s="273" t="str">
        <f t="shared" si="19"/>
        <v/>
      </c>
      <c r="I182" s="273" t="str">
        <f t="shared" si="20"/>
        <v/>
      </c>
      <c r="J182" s="187"/>
    </row>
    <row r="183" spans="1:10">
      <c r="A183" s="271" t="str">
        <f t="shared" si="14"/>
        <v/>
      </c>
      <c r="B183" s="272" t="str">
        <f t="shared" si="15"/>
        <v/>
      </c>
      <c r="C183" s="308" t="str">
        <f t="shared" si="16"/>
        <v/>
      </c>
      <c r="D183" s="321" t="str">
        <f t="shared" si="17"/>
        <v/>
      </c>
      <c r="E183" s="322"/>
      <c r="F183" s="322"/>
      <c r="G183" s="273" t="str">
        <f t="shared" si="18"/>
        <v/>
      </c>
      <c r="H183" s="273" t="str">
        <f t="shared" si="19"/>
        <v/>
      </c>
      <c r="I183" s="273" t="str">
        <f t="shared" si="20"/>
        <v/>
      </c>
      <c r="J183" s="187"/>
    </row>
    <row r="184" spans="1:10">
      <c r="A184" s="271" t="str">
        <f t="shared" si="14"/>
        <v/>
      </c>
      <c r="B184" s="272" t="str">
        <f t="shared" si="15"/>
        <v/>
      </c>
      <c r="C184" s="308" t="str">
        <f t="shared" si="16"/>
        <v/>
      </c>
      <c r="D184" s="321" t="str">
        <f t="shared" si="17"/>
        <v/>
      </c>
      <c r="E184" s="322"/>
      <c r="F184" s="322"/>
      <c r="G184" s="273" t="str">
        <f t="shared" si="18"/>
        <v/>
      </c>
      <c r="H184" s="273" t="str">
        <f t="shared" si="19"/>
        <v/>
      </c>
      <c r="I184" s="273" t="str">
        <f t="shared" si="20"/>
        <v/>
      </c>
      <c r="J184" s="187"/>
    </row>
    <row r="185" spans="1:10">
      <c r="A185" s="271" t="str">
        <f t="shared" si="14"/>
        <v/>
      </c>
      <c r="B185" s="272" t="str">
        <f t="shared" si="15"/>
        <v/>
      </c>
      <c r="C185" s="308" t="str">
        <f t="shared" si="16"/>
        <v/>
      </c>
      <c r="D185" s="321" t="str">
        <f t="shared" si="17"/>
        <v/>
      </c>
      <c r="E185" s="322"/>
      <c r="F185" s="322"/>
      <c r="G185" s="273" t="str">
        <f t="shared" si="18"/>
        <v/>
      </c>
      <c r="H185" s="273" t="str">
        <f t="shared" si="19"/>
        <v/>
      </c>
      <c r="I185" s="273" t="str">
        <f t="shared" si="20"/>
        <v/>
      </c>
      <c r="J185" s="187"/>
    </row>
    <row r="186" spans="1:10">
      <c r="A186" s="271" t="str">
        <f t="shared" si="14"/>
        <v/>
      </c>
      <c r="B186" s="272" t="str">
        <f t="shared" si="15"/>
        <v/>
      </c>
      <c r="C186" s="308" t="str">
        <f t="shared" si="16"/>
        <v/>
      </c>
      <c r="D186" s="321" t="str">
        <f t="shared" si="17"/>
        <v/>
      </c>
      <c r="E186" s="322"/>
      <c r="F186" s="322"/>
      <c r="G186" s="273" t="str">
        <f t="shared" si="18"/>
        <v/>
      </c>
      <c r="H186" s="273" t="str">
        <f t="shared" si="19"/>
        <v/>
      </c>
      <c r="I186" s="273" t="str">
        <f t="shared" si="20"/>
        <v/>
      </c>
      <c r="J186" s="187"/>
    </row>
    <row r="187" spans="1:10">
      <c r="A187" s="271" t="str">
        <f t="shared" si="14"/>
        <v/>
      </c>
      <c r="B187" s="272" t="str">
        <f t="shared" si="15"/>
        <v/>
      </c>
      <c r="C187" s="308" t="str">
        <f t="shared" si="16"/>
        <v/>
      </c>
      <c r="D187" s="321" t="str">
        <f t="shared" si="17"/>
        <v/>
      </c>
      <c r="E187" s="322"/>
      <c r="F187" s="322"/>
      <c r="G187" s="273" t="str">
        <f t="shared" si="18"/>
        <v/>
      </c>
      <c r="H187" s="273" t="str">
        <f t="shared" si="19"/>
        <v/>
      </c>
      <c r="I187" s="273" t="str">
        <f t="shared" si="20"/>
        <v/>
      </c>
      <c r="J187" s="187"/>
    </row>
    <row r="188" spans="1:10">
      <c r="A188" s="271" t="str">
        <f t="shared" si="14"/>
        <v/>
      </c>
      <c r="B188" s="272" t="str">
        <f t="shared" si="15"/>
        <v/>
      </c>
      <c r="C188" s="308" t="str">
        <f t="shared" si="16"/>
        <v/>
      </c>
      <c r="D188" s="321" t="str">
        <f t="shared" si="17"/>
        <v/>
      </c>
      <c r="E188" s="322"/>
      <c r="F188" s="322"/>
      <c r="G188" s="273" t="str">
        <f t="shared" si="18"/>
        <v/>
      </c>
      <c r="H188" s="273" t="str">
        <f t="shared" si="19"/>
        <v/>
      </c>
      <c r="I188" s="273" t="str">
        <f t="shared" si="20"/>
        <v/>
      </c>
      <c r="J188" s="187"/>
    </row>
    <row r="189" spans="1:10">
      <c r="A189" s="271" t="str">
        <f t="shared" si="14"/>
        <v/>
      </c>
      <c r="B189" s="272" t="str">
        <f t="shared" si="15"/>
        <v/>
      </c>
      <c r="C189" s="308" t="str">
        <f t="shared" si="16"/>
        <v/>
      </c>
      <c r="D189" s="321" t="str">
        <f t="shared" si="17"/>
        <v/>
      </c>
      <c r="E189" s="322"/>
      <c r="F189" s="322"/>
      <c r="G189" s="273" t="str">
        <f t="shared" si="18"/>
        <v/>
      </c>
      <c r="H189" s="273" t="str">
        <f t="shared" si="19"/>
        <v/>
      </c>
      <c r="I189" s="273" t="str">
        <f t="shared" si="20"/>
        <v/>
      </c>
      <c r="J189" s="187"/>
    </row>
    <row r="190" spans="1:10">
      <c r="A190" s="271" t="str">
        <f t="shared" si="14"/>
        <v/>
      </c>
      <c r="B190" s="272" t="str">
        <f t="shared" si="15"/>
        <v/>
      </c>
      <c r="C190" s="308" t="str">
        <f t="shared" si="16"/>
        <v/>
      </c>
      <c r="D190" s="321" t="str">
        <f t="shared" si="17"/>
        <v/>
      </c>
      <c r="E190" s="322"/>
      <c r="F190" s="322"/>
      <c r="G190" s="273" t="str">
        <f t="shared" si="18"/>
        <v/>
      </c>
      <c r="H190" s="273" t="str">
        <f t="shared" si="19"/>
        <v/>
      </c>
      <c r="I190" s="273" t="str">
        <f t="shared" si="20"/>
        <v/>
      </c>
      <c r="J190" s="187"/>
    </row>
    <row r="191" spans="1:10">
      <c r="A191" s="271" t="str">
        <f t="shared" si="14"/>
        <v/>
      </c>
      <c r="B191" s="272" t="str">
        <f t="shared" si="15"/>
        <v/>
      </c>
      <c r="C191" s="308" t="str">
        <f t="shared" si="16"/>
        <v/>
      </c>
      <c r="D191" s="321" t="str">
        <f t="shared" si="17"/>
        <v/>
      </c>
      <c r="E191" s="322"/>
      <c r="F191" s="322"/>
      <c r="G191" s="273" t="str">
        <f t="shared" si="18"/>
        <v/>
      </c>
      <c r="H191" s="273" t="str">
        <f t="shared" si="19"/>
        <v/>
      </c>
      <c r="I191" s="273" t="str">
        <f t="shared" si="20"/>
        <v/>
      </c>
      <c r="J191" s="187"/>
    </row>
    <row r="192" spans="1:10">
      <c r="A192" s="271" t="str">
        <f t="shared" si="14"/>
        <v/>
      </c>
      <c r="B192" s="272" t="str">
        <f t="shared" si="15"/>
        <v/>
      </c>
      <c r="C192" s="308" t="str">
        <f t="shared" si="16"/>
        <v/>
      </c>
      <c r="D192" s="321" t="str">
        <f t="shared" si="17"/>
        <v/>
      </c>
      <c r="E192" s="322"/>
      <c r="F192" s="322"/>
      <c r="G192" s="273" t="str">
        <f t="shared" si="18"/>
        <v/>
      </c>
      <c r="H192" s="273" t="str">
        <f t="shared" si="19"/>
        <v/>
      </c>
      <c r="I192" s="273" t="str">
        <f t="shared" si="20"/>
        <v/>
      </c>
      <c r="J192" s="187"/>
    </row>
    <row r="193" spans="1:10">
      <c r="A193" s="271" t="str">
        <f t="shared" si="14"/>
        <v/>
      </c>
      <c r="B193" s="272" t="str">
        <f t="shared" si="15"/>
        <v/>
      </c>
      <c r="C193" s="308" t="str">
        <f t="shared" si="16"/>
        <v/>
      </c>
      <c r="D193" s="321" t="str">
        <f t="shared" si="17"/>
        <v/>
      </c>
      <c r="E193" s="322"/>
      <c r="F193" s="322"/>
      <c r="G193" s="273" t="str">
        <f t="shared" si="18"/>
        <v/>
      </c>
      <c r="H193" s="273" t="str">
        <f t="shared" si="19"/>
        <v/>
      </c>
      <c r="I193" s="273" t="str">
        <f t="shared" si="20"/>
        <v/>
      </c>
      <c r="J193" s="187"/>
    </row>
    <row r="194" spans="1:10">
      <c r="A194" s="271" t="str">
        <f t="shared" si="14"/>
        <v/>
      </c>
      <c r="B194" s="272" t="str">
        <f t="shared" si="15"/>
        <v/>
      </c>
      <c r="C194" s="308" t="str">
        <f t="shared" si="16"/>
        <v/>
      </c>
      <c r="D194" s="321" t="str">
        <f t="shared" si="17"/>
        <v/>
      </c>
      <c r="E194" s="322"/>
      <c r="F194" s="322"/>
      <c r="G194" s="273" t="str">
        <f t="shared" si="18"/>
        <v/>
      </c>
      <c r="H194" s="273" t="str">
        <f t="shared" si="19"/>
        <v/>
      </c>
      <c r="I194" s="273" t="str">
        <f t="shared" si="20"/>
        <v/>
      </c>
      <c r="J194" s="187"/>
    </row>
    <row r="195" spans="1:10">
      <c r="A195" s="271" t="str">
        <f t="shared" si="14"/>
        <v/>
      </c>
      <c r="B195" s="272" t="str">
        <f t="shared" si="15"/>
        <v/>
      </c>
      <c r="C195" s="308" t="str">
        <f t="shared" si="16"/>
        <v/>
      </c>
      <c r="D195" s="321" t="str">
        <f t="shared" si="17"/>
        <v/>
      </c>
      <c r="E195" s="322"/>
      <c r="F195" s="322"/>
      <c r="G195" s="273" t="str">
        <f t="shared" si="18"/>
        <v/>
      </c>
      <c r="H195" s="273" t="str">
        <f t="shared" si="19"/>
        <v/>
      </c>
      <c r="I195" s="273" t="str">
        <f t="shared" si="20"/>
        <v/>
      </c>
      <c r="J195" s="187"/>
    </row>
    <row r="196" spans="1:10">
      <c r="A196" s="271" t="str">
        <f t="shared" si="14"/>
        <v/>
      </c>
      <c r="B196" s="272" t="str">
        <f t="shared" si="15"/>
        <v/>
      </c>
      <c r="C196" s="308" t="str">
        <f t="shared" si="16"/>
        <v/>
      </c>
      <c r="D196" s="321" t="str">
        <f t="shared" si="17"/>
        <v/>
      </c>
      <c r="E196" s="322"/>
      <c r="F196" s="322"/>
      <c r="G196" s="273" t="str">
        <f t="shared" si="18"/>
        <v/>
      </c>
      <c r="H196" s="273" t="str">
        <f t="shared" si="19"/>
        <v/>
      </c>
      <c r="I196" s="273" t="str">
        <f t="shared" si="20"/>
        <v/>
      </c>
      <c r="J196" s="187"/>
    </row>
    <row r="197" spans="1:10">
      <c r="A197" s="271" t="str">
        <f t="shared" si="14"/>
        <v/>
      </c>
      <c r="B197" s="272" t="str">
        <f t="shared" si="15"/>
        <v/>
      </c>
      <c r="C197" s="308" t="str">
        <f t="shared" si="16"/>
        <v/>
      </c>
      <c r="D197" s="321" t="str">
        <f t="shared" si="17"/>
        <v/>
      </c>
      <c r="E197" s="322"/>
      <c r="F197" s="322"/>
      <c r="G197" s="273" t="str">
        <f t="shared" si="18"/>
        <v/>
      </c>
      <c r="H197" s="273" t="str">
        <f t="shared" si="19"/>
        <v/>
      </c>
      <c r="I197" s="273" t="str">
        <f t="shared" si="20"/>
        <v/>
      </c>
      <c r="J197" s="187"/>
    </row>
    <row r="198" spans="1:10">
      <c r="A198" s="271" t="str">
        <f t="shared" si="14"/>
        <v/>
      </c>
      <c r="B198" s="272" t="str">
        <f t="shared" si="15"/>
        <v/>
      </c>
      <c r="C198" s="308" t="str">
        <f t="shared" si="16"/>
        <v/>
      </c>
      <c r="D198" s="321" t="str">
        <f t="shared" si="17"/>
        <v/>
      </c>
      <c r="E198" s="322"/>
      <c r="F198" s="322"/>
      <c r="G198" s="273" t="str">
        <f t="shared" si="18"/>
        <v/>
      </c>
      <c r="H198" s="273" t="str">
        <f t="shared" si="19"/>
        <v/>
      </c>
      <c r="I198" s="273" t="str">
        <f t="shared" si="20"/>
        <v/>
      </c>
      <c r="J198" s="187"/>
    </row>
    <row r="199" spans="1:10">
      <c r="A199" s="271" t="str">
        <f t="shared" si="14"/>
        <v/>
      </c>
      <c r="B199" s="272" t="str">
        <f t="shared" si="15"/>
        <v/>
      </c>
      <c r="C199" s="308" t="str">
        <f t="shared" si="16"/>
        <v/>
      </c>
      <c r="D199" s="321" t="str">
        <f t="shared" si="17"/>
        <v/>
      </c>
      <c r="E199" s="322"/>
      <c r="F199" s="322"/>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8" t="str">
        <f t="shared" ref="C200:C263" si="23">IF(ROW()-7&lt;=筆數,VLOOKUP(ROW()-7,日記表,10,FALSE),"")</f>
        <v/>
      </c>
      <c r="D200" s="321" t="str">
        <f t="shared" ref="D200:D263" si="24">IF(ROW()-7&lt;=筆數,VLOOKUP(ROW()-7,日記表,11,FALSE),"")</f>
        <v/>
      </c>
      <c r="E200" s="322"/>
      <c r="F200" s="322"/>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8" t="str">
        <f t="shared" si="23"/>
        <v/>
      </c>
      <c r="D201" s="321" t="str">
        <f t="shared" si="24"/>
        <v/>
      </c>
      <c r="E201" s="322"/>
      <c r="F201" s="322"/>
      <c r="G201" s="273" t="str">
        <f t="shared" si="25"/>
        <v/>
      </c>
      <c r="H201" s="273" t="str">
        <f t="shared" si="26"/>
        <v/>
      </c>
      <c r="I201" s="273" t="str">
        <f t="shared" si="27"/>
        <v/>
      </c>
      <c r="J201" s="187"/>
    </row>
    <row r="202" spans="1:10">
      <c r="A202" s="271" t="str">
        <f t="shared" si="21"/>
        <v/>
      </c>
      <c r="B202" s="272" t="str">
        <f t="shared" si="22"/>
        <v/>
      </c>
      <c r="C202" s="308" t="str">
        <f t="shared" si="23"/>
        <v/>
      </c>
      <c r="D202" s="321" t="str">
        <f t="shared" si="24"/>
        <v/>
      </c>
      <c r="E202" s="322"/>
      <c r="F202" s="322"/>
      <c r="G202" s="273" t="str">
        <f t="shared" si="25"/>
        <v/>
      </c>
      <c r="H202" s="273" t="str">
        <f t="shared" si="26"/>
        <v/>
      </c>
      <c r="I202" s="273" t="str">
        <f t="shared" si="27"/>
        <v/>
      </c>
      <c r="J202" s="187"/>
    </row>
    <row r="203" spans="1:10">
      <c r="A203" s="271" t="str">
        <f t="shared" si="21"/>
        <v/>
      </c>
      <c r="B203" s="272" t="str">
        <f t="shared" si="22"/>
        <v/>
      </c>
      <c r="C203" s="308" t="str">
        <f t="shared" si="23"/>
        <v/>
      </c>
      <c r="D203" s="321" t="str">
        <f t="shared" si="24"/>
        <v/>
      </c>
      <c r="E203" s="322"/>
      <c r="F203" s="322"/>
      <c r="G203" s="273" t="str">
        <f t="shared" si="25"/>
        <v/>
      </c>
      <c r="H203" s="273" t="str">
        <f t="shared" si="26"/>
        <v/>
      </c>
      <c r="I203" s="273" t="str">
        <f t="shared" si="27"/>
        <v/>
      </c>
      <c r="J203" s="187"/>
    </row>
    <row r="204" spans="1:10">
      <c r="A204" s="271" t="str">
        <f t="shared" si="21"/>
        <v/>
      </c>
      <c r="B204" s="272" t="str">
        <f t="shared" si="22"/>
        <v/>
      </c>
      <c r="C204" s="308" t="str">
        <f t="shared" si="23"/>
        <v/>
      </c>
      <c r="D204" s="321" t="str">
        <f t="shared" si="24"/>
        <v/>
      </c>
      <c r="E204" s="322"/>
      <c r="F204" s="322"/>
      <c r="G204" s="273" t="str">
        <f t="shared" si="25"/>
        <v/>
      </c>
      <c r="H204" s="273" t="str">
        <f t="shared" si="26"/>
        <v/>
      </c>
      <c r="I204" s="273" t="str">
        <f t="shared" si="27"/>
        <v/>
      </c>
      <c r="J204" s="187"/>
    </row>
    <row r="205" spans="1:10">
      <c r="A205" s="271" t="str">
        <f t="shared" si="21"/>
        <v/>
      </c>
      <c r="B205" s="272" t="str">
        <f t="shared" si="22"/>
        <v/>
      </c>
      <c r="C205" s="308" t="str">
        <f t="shared" si="23"/>
        <v/>
      </c>
      <c r="D205" s="321" t="str">
        <f t="shared" si="24"/>
        <v/>
      </c>
      <c r="E205" s="322"/>
      <c r="F205" s="322"/>
      <c r="G205" s="273" t="str">
        <f t="shared" si="25"/>
        <v/>
      </c>
      <c r="H205" s="273" t="str">
        <f t="shared" si="26"/>
        <v/>
      </c>
      <c r="I205" s="273" t="str">
        <f t="shared" si="27"/>
        <v/>
      </c>
      <c r="J205" s="187"/>
    </row>
    <row r="206" spans="1:10">
      <c r="A206" s="271" t="str">
        <f t="shared" si="21"/>
        <v/>
      </c>
      <c r="B206" s="272" t="str">
        <f t="shared" si="22"/>
        <v/>
      </c>
      <c r="C206" s="308" t="str">
        <f t="shared" si="23"/>
        <v/>
      </c>
      <c r="D206" s="321" t="str">
        <f t="shared" si="24"/>
        <v/>
      </c>
      <c r="E206" s="322"/>
      <c r="F206" s="322"/>
      <c r="G206" s="273" t="str">
        <f t="shared" si="25"/>
        <v/>
      </c>
      <c r="H206" s="273" t="str">
        <f t="shared" si="26"/>
        <v/>
      </c>
      <c r="I206" s="273" t="str">
        <f t="shared" si="27"/>
        <v/>
      </c>
      <c r="J206" s="187"/>
    </row>
    <row r="207" spans="1:10">
      <c r="A207" s="271" t="str">
        <f t="shared" si="21"/>
        <v/>
      </c>
      <c r="B207" s="272" t="str">
        <f t="shared" si="22"/>
        <v/>
      </c>
      <c r="C207" s="308" t="str">
        <f t="shared" si="23"/>
        <v/>
      </c>
      <c r="D207" s="321" t="str">
        <f t="shared" si="24"/>
        <v/>
      </c>
      <c r="E207" s="322"/>
      <c r="F207" s="322"/>
      <c r="G207" s="273" t="str">
        <f t="shared" si="25"/>
        <v/>
      </c>
      <c r="H207" s="273" t="str">
        <f t="shared" si="26"/>
        <v/>
      </c>
      <c r="I207" s="273" t="str">
        <f t="shared" si="27"/>
        <v/>
      </c>
      <c r="J207" s="187"/>
    </row>
    <row r="208" spans="1:10">
      <c r="A208" s="271" t="str">
        <f t="shared" si="21"/>
        <v/>
      </c>
      <c r="B208" s="272" t="str">
        <f t="shared" si="22"/>
        <v/>
      </c>
      <c r="C208" s="308" t="str">
        <f t="shared" si="23"/>
        <v/>
      </c>
      <c r="D208" s="321" t="str">
        <f t="shared" si="24"/>
        <v/>
      </c>
      <c r="E208" s="322"/>
      <c r="F208" s="322"/>
      <c r="G208" s="273" t="str">
        <f t="shared" si="25"/>
        <v/>
      </c>
      <c r="H208" s="273" t="str">
        <f t="shared" si="26"/>
        <v/>
      </c>
      <c r="I208" s="273" t="str">
        <f t="shared" si="27"/>
        <v/>
      </c>
      <c r="J208" s="187"/>
    </row>
    <row r="209" spans="1:10">
      <c r="A209" s="271" t="str">
        <f t="shared" si="21"/>
        <v/>
      </c>
      <c r="B209" s="272" t="str">
        <f t="shared" si="22"/>
        <v/>
      </c>
      <c r="C209" s="308" t="str">
        <f t="shared" si="23"/>
        <v/>
      </c>
      <c r="D209" s="321" t="str">
        <f t="shared" si="24"/>
        <v/>
      </c>
      <c r="E209" s="322"/>
      <c r="F209" s="322"/>
      <c r="G209" s="273" t="str">
        <f t="shared" si="25"/>
        <v/>
      </c>
      <c r="H209" s="273" t="str">
        <f t="shared" si="26"/>
        <v/>
      </c>
      <c r="I209" s="273" t="str">
        <f t="shared" si="27"/>
        <v/>
      </c>
      <c r="J209" s="187"/>
    </row>
    <row r="210" spans="1:10">
      <c r="A210" s="271" t="str">
        <f t="shared" si="21"/>
        <v/>
      </c>
      <c r="B210" s="272" t="str">
        <f t="shared" si="22"/>
        <v/>
      </c>
      <c r="C210" s="308" t="str">
        <f t="shared" si="23"/>
        <v/>
      </c>
      <c r="D210" s="321" t="str">
        <f t="shared" si="24"/>
        <v/>
      </c>
      <c r="E210" s="322"/>
      <c r="F210" s="322"/>
      <c r="G210" s="273" t="str">
        <f t="shared" si="25"/>
        <v/>
      </c>
      <c r="H210" s="273" t="str">
        <f t="shared" si="26"/>
        <v/>
      </c>
      <c r="I210" s="273" t="str">
        <f t="shared" si="27"/>
        <v/>
      </c>
      <c r="J210" s="187"/>
    </row>
    <row r="211" spans="1:10">
      <c r="A211" s="271" t="str">
        <f t="shared" si="21"/>
        <v/>
      </c>
      <c r="B211" s="272" t="str">
        <f t="shared" si="22"/>
        <v/>
      </c>
      <c r="C211" s="308" t="str">
        <f t="shared" si="23"/>
        <v/>
      </c>
      <c r="D211" s="321" t="str">
        <f t="shared" si="24"/>
        <v/>
      </c>
      <c r="E211" s="322"/>
      <c r="F211" s="322"/>
      <c r="G211" s="273" t="str">
        <f t="shared" si="25"/>
        <v/>
      </c>
      <c r="H211" s="273" t="str">
        <f t="shared" si="26"/>
        <v/>
      </c>
      <c r="I211" s="273" t="str">
        <f t="shared" si="27"/>
        <v/>
      </c>
      <c r="J211" s="187"/>
    </row>
    <row r="212" spans="1:10">
      <c r="A212" s="271" t="str">
        <f t="shared" si="21"/>
        <v/>
      </c>
      <c r="B212" s="272" t="str">
        <f t="shared" si="22"/>
        <v/>
      </c>
      <c r="C212" s="308" t="str">
        <f t="shared" si="23"/>
        <v/>
      </c>
      <c r="D212" s="321" t="str">
        <f t="shared" si="24"/>
        <v/>
      </c>
      <c r="E212" s="322"/>
      <c r="F212" s="322"/>
      <c r="G212" s="273" t="str">
        <f t="shared" si="25"/>
        <v/>
      </c>
      <c r="H212" s="273" t="str">
        <f t="shared" si="26"/>
        <v/>
      </c>
      <c r="I212" s="273" t="str">
        <f t="shared" si="27"/>
        <v/>
      </c>
      <c r="J212" s="187"/>
    </row>
    <row r="213" spans="1:10">
      <c r="A213" s="271" t="str">
        <f t="shared" si="21"/>
        <v/>
      </c>
      <c r="B213" s="272" t="str">
        <f t="shared" si="22"/>
        <v/>
      </c>
      <c r="C213" s="308" t="str">
        <f t="shared" si="23"/>
        <v/>
      </c>
      <c r="D213" s="321" t="str">
        <f t="shared" si="24"/>
        <v/>
      </c>
      <c r="E213" s="322"/>
      <c r="F213" s="322"/>
      <c r="G213" s="273" t="str">
        <f t="shared" si="25"/>
        <v/>
      </c>
      <c r="H213" s="273" t="str">
        <f t="shared" si="26"/>
        <v/>
      </c>
      <c r="I213" s="273" t="str">
        <f t="shared" si="27"/>
        <v/>
      </c>
      <c r="J213" s="187"/>
    </row>
    <row r="214" spans="1:10">
      <c r="A214" s="271" t="str">
        <f t="shared" si="21"/>
        <v/>
      </c>
      <c r="B214" s="272" t="str">
        <f t="shared" si="22"/>
        <v/>
      </c>
      <c r="C214" s="308" t="str">
        <f t="shared" si="23"/>
        <v/>
      </c>
      <c r="D214" s="321" t="str">
        <f t="shared" si="24"/>
        <v/>
      </c>
      <c r="E214" s="322"/>
      <c r="F214" s="322"/>
      <c r="G214" s="273" t="str">
        <f t="shared" si="25"/>
        <v/>
      </c>
      <c r="H214" s="273" t="str">
        <f t="shared" si="26"/>
        <v/>
      </c>
      <c r="I214" s="273" t="str">
        <f t="shared" si="27"/>
        <v/>
      </c>
      <c r="J214" s="187"/>
    </row>
    <row r="215" spans="1:10">
      <c r="A215" s="271" t="str">
        <f t="shared" si="21"/>
        <v/>
      </c>
      <c r="B215" s="272" t="str">
        <f t="shared" si="22"/>
        <v/>
      </c>
      <c r="C215" s="308" t="str">
        <f t="shared" si="23"/>
        <v/>
      </c>
      <c r="D215" s="321" t="str">
        <f t="shared" si="24"/>
        <v/>
      </c>
      <c r="E215" s="322"/>
      <c r="F215" s="322"/>
      <c r="G215" s="273" t="str">
        <f t="shared" si="25"/>
        <v/>
      </c>
      <c r="H215" s="273" t="str">
        <f t="shared" si="26"/>
        <v/>
      </c>
      <c r="I215" s="273" t="str">
        <f t="shared" si="27"/>
        <v/>
      </c>
      <c r="J215" s="187"/>
    </row>
    <row r="216" spans="1:10">
      <c r="A216" s="271" t="str">
        <f t="shared" si="21"/>
        <v/>
      </c>
      <c r="B216" s="272" t="str">
        <f t="shared" si="22"/>
        <v/>
      </c>
      <c r="C216" s="308" t="str">
        <f t="shared" si="23"/>
        <v/>
      </c>
      <c r="D216" s="321" t="str">
        <f t="shared" si="24"/>
        <v/>
      </c>
      <c r="E216" s="322"/>
      <c r="F216" s="322"/>
      <c r="G216" s="273" t="str">
        <f t="shared" si="25"/>
        <v/>
      </c>
      <c r="H216" s="273" t="str">
        <f t="shared" si="26"/>
        <v/>
      </c>
      <c r="I216" s="273" t="str">
        <f t="shared" si="27"/>
        <v/>
      </c>
      <c r="J216" s="187"/>
    </row>
    <row r="217" spans="1:10">
      <c r="A217" s="271" t="str">
        <f t="shared" si="21"/>
        <v/>
      </c>
      <c r="B217" s="272" t="str">
        <f t="shared" si="22"/>
        <v/>
      </c>
      <c r="C217" s="308" t="str">
        <f t="shared" si="23"/>
        <v/>
      </c>
      <c r="D217" s="321" t="str">
        <f t="shared" si="24"/>
        <v/>
      </c>
      <c r="E217" s="322"/>
      <c r="F217" s="322"/>
      <c r="G217" s="273" t="str">
        <f t="shared" si="25"/>
        <v/>
      </c>
      <c r="H217" s="273" t="str">
        <f t="shared" si="26"/>
        <v/>
      </c>
      <c r="I217" s="273" t="str">
        <f t="shared" si="27"/>
        <v/>
      </c>
      <c r="J217" s="187"/>
    </row>
    <row r="218" spans="1:10">
      <c r="A218" s="271" t="str">
        <f t="shared" si="21"/>
        <v/>
      </c>
      <c r="B218" s="272" t="str">
        <f t="shared" si="22"/>
        <v/>
      </c>
      <c r="C218" s="308" t="str">
        <f t="shared" si="23"/>
        <v/>
      </c>
      <c r="D218" s="321" t="str">
        <f t="shared" si="24"/>
        <v/>
      </c>
      <c r="E218" s="322"/>
      <c r="F218" s="322"/>
      <c r="G218" s="273" t="str">
        <f t="shared" si="25"/>
        <v/>
      </c>
      <c r="H218" s="273" t="str">
        <f t="shared" si="26"/>
        <v/>
      </c>
      <c r="I218" s="273" t="str">
        <f t="shared" si="27"/>
        <v/>
      </c>
      <c r="J218" s="187"/>
    </row>
    <row r="219" spans="1:10">
      <c r="A219" s="271" t="str">
        <f t="shared" si="21"/>
        <v/>
      </c>
      <c r="B219" s="272" t="str">
        <f t="shared" si="22"/>
        <v/>
      </c>
      <c r="C219" s="308" t="str">
        <f t="shared" si="23"/>
        <v/>
      </c>
      <c r="D219" s="321" t="str">
        <f t="shared" si="24"/>
        <v/>
      </c>
      <c r="E219" s="322"/>
      <c r="F219" s="322"/>
      <c r="G219" s="273" t="str">
        <f t="shared" si="25"/>
        <v/>
      </c>
      <c r="H219" s="273" t="str">
        <f t="shared" si="26"/>
        <v/>
      </c>
      <c r="I219" s="273" t="str">
        <f t="shared" si="27"/>
        <v/>
      </c>
      <c r="J219" s="187"/>
    </row>
    <row r="220" spans="1:10">
      <c r="A220" s="271" t="str">
        <f t="shared" si="21"/>
        <v/>
      </c>
      <c r="B220" s="272" t="str">
        <f t="shared" si="22"/>
        <v/>
      </c>
      <c r="C220" s="308" t="str">
        <f t="shared" si="23"/>
        <v/>
      </c>
      <c r="D220" s="321" t="str">
        <f t="shared" si="24"/>
        <v/>
      </c>
      <c r="E220" s="322"/>
      <c r="F220" s="322"/>
      <c r="G220" s="273" t="str">
        <f t="shared" si="25"/>
        <v/>
      </c>
      <c r="H220" s="273" t="str">
        <f t="shared" si="26"/>
        <v/>
      </c>
      <c r="I220" s="273" t="str">
        <f t="shared" si="27"/>
        <v/>
      </c>
      <c r="J220" s="187"/>
    </row>
    <row r="221" spans="1:10">
      <c r="A221" s="271" t="str">
        <f t="shared" si="21"/>
        <v/>
      </c>
      <c r="B221" s="272" t="str">
        <f t="shared" si="22"/>
        <v/>
      </c>
      <c r="C221" s="308" t="str">
        <f t="shared" si="23"/>
        <v/>
      </c>
      <c r="D221" s="321" t="str">
        <f t="shared" si="24"/>
        <v/>
      </c>
      <c r="E221" s="322"/>
      <c r="F221" s="322"/>
      <c r="G221" s="273" t="str">
        <f t="shared" si="25"/>
        <v/>
      </c>
      <c r="H221" s="273" t="str">
        <f t="shared" si="26"/>
        <v/>
      </c>
      <c r="I221" s="273" t="str">
        <f t="shared" si="27"/>
        <v/>
      </c>
      <c r="J221" s="187"/>
    </row>
    <row r="222" spans="1:10">
      <c r="A222" s="271" t="str">
        <f t="shared" si="21"/>
        <v/>
      </c>
      <c r="B222" s="272" t="str">
        <f t="shared" si="22"/>
        <v/>
      </c>
      <c r="C222" s="308" t="str">
        <f t="shared" si="23"/>
        <v/>
      </c>
      <c r="D222" s="321" t="str">
        <f t="shared" si="24"/>
        <v/>
      </c>
      <c r="E222" s="322"/>
      <c r="F222" s="322"/>
      <c r="G222" s="273" t="str">
        <f t="shared" si="25"/>
        <v/>
      </c>
      <c r="H222" s="273" t="str">
        <f t="shared" si="26"/>
        <v/>
      </c>
      <c r="I222" s="273" t="str">
        <f t="shared" si="27"/>
        <v/>
      </c>
      <c r="J222" s="187"/>
    </row>
    <row r="223" spans="1:10">
      <c r="A223" s="271" t="str">
        <f t="shared" si="21"/>
        <v/>
      </c>
      <c r="B223" s="272" t="str">
        <f t="shared" si="22"/>
        <v/>
      </c>
      <c r="C223" s="308" t="str">
        <f t="shared" si="23"/>
        <v/>
      </c>
      <c r="D223" s="321" t="str">
        <f t="shared" si="24"/>
        <v/>
      </c>
      <c r="E223" s="322"/>
      <c r="F223" s="322"/>
      <c r="G223" s="273" t="str">
        <f t="shared" si="25"/>
        <v/>
      </c>
      <c r="H223" s="273" t="str">
        <f t="shared" si="26"/>
        <v/>
      </c>
      <c r="I223" s="273" t="str">
        <f t="shared" si="27"/>
        <v/>
      </c>
      <c r="J223" s="187"/>
    </row>
    <row r="224" spans="1:10">
      <c r="A224" s="271" t="str">
        <f t="shared" si="21"/>
        <v/>
      </c>
      <c r="B224" s="272" t="str">
        <f t="shared" si="22"/>
        <v/>
      </c>
      <c r="C224" s="308" t="str">
        <f t="shared" si="23"/>
        <v/>
      </c>
      <c r="D224" s="321" t="str">
        <f t="shared" si="24"/>
        <v/>
      </c>
      <c r="E224" s="322"/>
      <c r="F224" s="322"/>
      <c r="G224" s="273" t="str">
        <f t="shared" si="25"/>
        <v/>
      </c>
      <c r="H224" s="273" t="str">
        <f t="shared" si="26"/>
        <v/>
      </c>
      <c r="I224" s="273" t="str">
        <f t="shared" si="27"/>
        <v/>
      </c>
      <c r="J224" s="187"/>
    </row>
    <row r="225" spans="1:10">
      <c r="A225" s="271" t="str">
        <f t="shared" si="21"/>
        <v/>
      </c>
      <c r="B225" s="272" t="str">
        <f t="shared" si="22"/>
        <v/>
      </c>
      <c r="C225" s="308" t="str">
        <f t="shared" si="23"/>
        <v/>
      </c>
      <c r="D225" s="321" t="str">
        <f t="shared" si="24"/>
        <v/>
      </c>
      <c r="E225" s="322"/>
      <c r="F225" s="322"/>
      <c r="G225" s="273" t="str">
        <f t="shared" si="25"/>
        <v/>
      </c>
      <c r="H225" s="273" t="str">
        <f t="shared" si="26"/>
        <v/>
      </c>
      <c r="I225" s="273" t="str">
        <f t="shared" si="27"/>
        <v/>
      </c>
      <c r="J225" s="187"/>
    </row>
    <row r="226" spans="1:10">
      <c r="A226" s="271" t="str">
        <f t="shared" si="21"/>
        <v/>
      </c>
      <c r="B226" s="272" t="str">
        <f t="shared" si="22"/>
        <v/>
      </c>
      <c r="C226" s="308" t="str">
        <f t="shared" si="23"/>
        <v/>
      </c>
      <c r="D226" s="321" t="str">
        <f t="shared" si="24"/>
        <v/>
      </c>
      <c r="E226" s="322"/>
      <c r="F226" s="322"/>
      <c r="G226" s="273" t="str">
        <f t="shared" si="25"/>
        <v/>
      </c>
      <c r="H226" s="273" t="str">
        <f t="shared" si="26"/>
        <v/>
      </c>
      <c r="I226" s="273" t="str">
        <f t="shared" si="27"/>
        <v/>
      </c>
      <c r="J226" s="187"/>
    </row>
    <row r="227" spans="1:10">
      <c r="A227" s="271" t="str">
        <f t="shared" si="21"/>
        <v/>
      </c>
      <c r="B227" s="272" t="str">
        <f t="shared" si="22"/>
        <v/>
      </c>
      <c r="C227" s="308" t="str">
        <f t="shared" si="23"/>
        <v/>
      </c>
      <c r="D227" s="321" t="str">
        <f t="shared" si="24"/>
        <v/>
      </c>
      <c r="E227" s="322"/>
      <c r="F227" s="322"/>
      <c r="G227" s="273" t="str">
        <f t="shared" si="25"/>
        <v/>
      </c>
      <c r="H227" s="273" t="str">
        <f t="shared" si="26"/>
        <v/>
      </c>
      <c r="I227" s="273" t="str">
        <f t="shared" si="27"/>
        <v/>
      </c>
      <c r="J227" s="187"/>
    </row>
    <row r="228" spans="1:10">
      <c r="A228" s="271" t="str">
        <f t="shared" si="21"/>
        <v/>
      </c>
      <c r="B228" s="272" t="str">
        <f t="shared" si="22"/>
        <v/>
      </c>
      <c r="C228" s="308" t="str">
        <f t="shared" si="23"/>
        <v/>
      </c>
      <c r="D228" s="321" t="str">
        <f t="shared" si="24"/>
        <v/>
      </c>
      <c r="E228" s="322"/>
      <c r="F228" s="322"/>
      <c r="G228" s="273" t="str">
        <f t="shared" si="25"/>
        <v/>
      </c>
      <c r="H228" s="273" t="str">
        <f t="shared" si="26"/>
        <v/>
      </c>
      <c r="I228" s="273" t="str">
        <f t="shared" si="27"/>
        <v/>
      </c>
      <c r="J228" s="187"/>
    </row>
    <row r="229" spans="1:10">
      <c r="A229" s="271" t="str">
        <f t="shared" si="21"/>
        <v/>
      </c>
      <c r="B229" s="272" t="str">
        <f t="shared" si="22"/>
        <v/>
      </c>
      <c r="C229" s="308" t="str">
        <f t="shared" si="23"/>
        <v/>
      </c>
      <c r="D229" s="321" t="str">
        <f t="shared" si="24"/>
        <v/>
      </c>
      <c r="E229" s="322"/>
      <c r="F229" s="322"/>
      <c r="G229" s="273" t="str">
        <f t="shared" si="25"/>
        <v/>
      </c>
      <c r="H229" s="273" t="str">
        <f t="shared" si="26"/>
        <v/>
      </c>
      <c r="I229" s="273" t="str">
        <f t="shared" si="27"/>
        <v/>
      </c>
      <c r="J229" s="187"/>
    </row>
    <row r="230" spans="1:10">
      <c r="A230" s="271" t="str">
        <f t="shared" si="21"/>
        <v/>
      </c>
      <c r="B230" s="272" t="str">
        <f t="shared" si="22"/>
        <v/>
      </c>
      <c r="C230" s="308" t="str">
        <f t="shared" si="23"/>
        <v/>
      </c>
      <c r="D230" s="321" t="str">
        <f t="shared" si="24"/>
        <v/>
      </c>
      <c r="E230" s="322"/>
      <c r="F230" s="322"/>
      <c r="G230" s="273" t="str">
        <f t="shared" si="25"/>
        <v/>
      </c>
      <c r="H230" s="273" t="str">
        <f t="shared" si="26"/>
        <v/>
      </c>
      <c r="I230" s="273" t="str">
        <f t="shared" si="27"/>
        <v/>
      </c>
      <c r="J230" s="187"/>
    </row>
    <row r="231" spans="1:10">
      <c r="A231" s="271" t="str">
        <f t="shared" si="21"/>
        <v/>
      </c>
      <c r="B231" s="272" t="str">
        <f t="shared" si="22"/>
        <v/>
      </c>
      <c r="C231" s="308" t="str">
        <f t="shared" si="23"/>
        <v/>
      </c>
      <c r="D231" s="321" t="str">
        <f t="shared" si="24"/>
        <v/>
      </c>
      <c r="E231" s="322"/>
      <c r="F231" s="322"/>
      <c r="G231" s="273" t="str">
        <f t="shared" si="25"/>
        <v/>
      </c>
      <c r="H231" s="273" t="str">
        <f t="shared" si="26"/>
        <v/>
      </c>
      <c r="I231" s="273" t="str">
        <f t="shared" si="27"/>
        <v/>
      </c>
      <c r="J231" s="187"/>
    </row>
    <row r="232" spans="1:10">
      <c r="A232" s="271" t="str">
        <f t="shared" si="21"/>
        <v/>
      </c>
      <c r="B232" s="272" t="str">
        <f t="shared" si="22"/>
        <v/>
      </c>
      <c r="C232" s="308" t="str">
        <f t="shared" si="23"/>
        <v/>
      </c>
      <c r="D232" s="321" t="str">
        <f t="shared" si="24"/>
        <v/>
      </c>
      <c r="E232" s="322"/>
      <c r="F232" s="322"/>
      <c r="G232" s="273" t="str">
        <f t="shared" si="25"/>
        <v/>
      </c>
      <c r="H232" s="273" t="str">
        <f t="shared" si="26"/>
        <v/>
      </c>
      <c r="I232" s="273" t="str">
        <f t="shared" si="27"/>
        <v/>
      </c>
      <c r="J232" s="187"/>
    </row>
    <row r="233" spans="1:10">
      <c r="A233" s="271" t="str">
        <f t="shared" si="21"/>
        <v/>
      </c>
      <c r="B233" s="272" t="str">
        <f t="shared" si="22"/>
        <v/>
      </c>
      <c r="C233" s="308" t="str">
        <f t="shared" si="23"/>
        <v/>
      </c>
      <c r="D233" s="321" t="str">
        <f t="shared" si="24"/>
        <v/>
      </c>
      <c r="E233" s="322"/>
      <c r="F233" s="322"/>
      <c r="G233" s="273" t="str">
        <f t="shared" si="25"/>
        <v/>
      </c>
      <c r="H233" s="273" t="str">
        <f t="shared" si="26"/>
        <v/>
      </c>
      <c r="I233" s="273" t="str">
        <f t="shared" si="27"/>
        <v/>
      </c>
      <c r="J233" s="187"/>
    </row>
    <row r="234" spans="1:10">
      <c r="A234" s="271" t="str">
        <f t="shared" si="21"/>
        <v/>
      </c>
      <c r="B234" s="272" t="str">
        <f t="shared" si="22"/>
        <v/>
      </c>
      <c r="C234" s="308" t="str">
        <f t="shared" si="23"/>
        <v/>
      </c>
      <c r="D234" s="321" t="str">
        <f t="shared" si="24"/>
        <v/>
      </c>
      <c r="E234" s="322"/>
      <c r="F234" s="322"/>
      <c r="G234" s="273" t="str">
        <f t="shared" si="25"/>
        <v/>
      </c>
      <c r="H234" s="273" t="str">
        <f t="shared" si="26"/>
        <v/>
      </c>
      <c r="I234" s="273" t="str">
        <f t="shared" si="27"/>
        <v/>
      </c>
      <c r="J234" s="187"/>
    </row>
    <row r="235" spans="1:10">
      <c r="A235" s="271" t="str">
        <f t="shared" si="21"/>
        <v/>
      </c>
      <c r="B235" s="272" t="str">
        <f t="shared" si="22"/>
        <v/>
      </c>
      <c r="C235" s="308" t="str">
        <f t="shared" si="23"/>
        <v/>
      </c>
      <c r="D235" s="321" t="str">
        <f t="shared" si="24"/>
        <v/>
      </c>
      <c r="E235" s="322"/>
      <c r="F235" s="322"/>
      <c r="G235" s="273" t="str">
        <f t="shared" si="25"/>
        <v/>
      </c>
      <c r="H235" s="273" t="str">
        <f t="shared" si="26"/>
        <v/>
      </c>
      <c r="I235" s="273" t="str">
        <f t="shared" si="27"/>
        <v/>
      </c>
      <c r="J235" s="187"/>
    </row>
    <row r="236" spans="1:10">
      <c r="A236" s="271" t="str">
        <f t="shared" si="21"/>
        <v/>
      </c>
      <c r="B236" s="272" t="str">
        <f t="shared" si="22"/>
        <v/>
      </c>
      <c r="C236" s="308" t="str">
        <f t="shared" si="23"/>
        <v/>
      </c>
      <c r="D236" s="321" t="str">
        <f t="shared" si="24"/>
        <v/>
      </c>
      <c r="E236" s="322"/>
      <c r="F236" s="322"/>
      <c r="G236" s="273" t="str">
        <f t="shared" si="25"/>
        <v/>
      </c>
      <c r="H236" s="273" t="str">
        <f t="shared" si="26"/>
        <v/>
      </c>
      <c r="I236" s="273" t="str">
        <f t="shared" si="27"/>
        <v/>
      </c>
      <c r="J236" s="187"/>
    </row>
    <row r="237" spans="1:10">
      <c r="A237" s="271" t="str">
        <f t="shared" si="21"/>
        <v/>
      </c>
      <c r="B237" s="272" t="str">
        <f t="shared" si="22"/>
        <v/>
      </c>
      <c r="C237" s="308" t="str">
        <f t="shared" si="23"/>
        <v/>
      </c>
      <c r="D237" s="321" t="str">
        <f t="shared" si="24"/>
        <v/>
      </c>
      <c r="E237" s="322"/>
      <c r="F237" s="322"/>
      <c r="G237" s="273" t="str">
        <f t="shared" si="25"/>
        <v/>
      </c>
      <c r="H237" s="273" t="str">
        <f t="shared" si="26"/>
        <v/>
      </c>
      <c r="I237" s="273" t="str">
        <f t="shared" si="27"/>
        <v/>
      </c>
      <c r="J237" s="187"/>
    </row>
    <row r="238" spans="1:10">
      <c r="A238" s="271" t="str">
        <f t="shared" si="21"/>
        <v/>
      </c>
      <c r="B238" s="272" t="str">
        <f t="shared" si="22"/>
        <v/>
      </c>
      <c r="C238" s="308" t="str">
        <f t="shared" si="23"/>
        <v/>
      </c>
      <c r="D238" s="321" t="str">
        <f t="shared" si="24"/>
        <v/>
      </c>
      <c r="E238" s="322"/>
      <c r="F238" s="322"/>
      <c r="G238" s="273" t="str">
        <f t="shared" si="25"/>
        <v/>
      </c>
      <c r="H238" s="273" t="str">
        <f t="shared" si="26"/>
        <v/>
      </c>
      <c r="I238" s="273" t="str">
        <f t="shared" si="27"/>
        <v/>
      </c>
      <c r="J238" s="187"/>
    </row>
    <row r="239" spans="1:10">
      <c r="A239" s="271" t="str">
        <f t="shared" si="21"/>
        <v/>
      </c>
      <c r="B239" s="272" t="str">
        <f t="shared" si="22"/>
        <v/>
      </c>
      <c r="C239" s="308" t="str">
        <f t="shared" si="23"/>
        <v/>
      </c>
      <c r="D239" s="321" t="str">
        <f t="shared" si="24"/>
        <v/>
      </c>
      <c r="E239" s="322"/>
      <c r="F239" s="322"/>
      <c r="G239" s="273" t="str">
        <f t="shared" si="25"/>
        <v/>
      </c>
      <c r="H239" s="273" t="str">
        <f t="shared" si="26"/>
        <v/>
      </c>
      <c r="I239" s="273" t="str">
        <f t="shared" si="27"/>
        <v/>
      </c>
      <c r="J239" s="187"/>
    </row>
    <row r="240" spans="1:10">
      <c r="A240" s="271" t="str">
        <f t="shared" si="21"/>
        <v/>
      </c>
      <c r="B240" s="272" t="str">
        <f t="shared" si="22"/>
        <v/>
      </c>
      <c r="C240" s="308" t="str">
        <f t="shared" si="23"/>
        <v/>
      </c>
      <c r="D240" s="321" t="str">
        <f t="shared" si="24"/>
        <v/>
      </c>
      <c r="E240" s="322"/>
      <c r="F240" s="322"/>
      <c r="G240" s="273" t="str">
        <f t="shared" si="25"/>
        <v/>
      </c>
      <c r="H240" s="273" t="str">
        <f t="shared" si="26"/>
        <v/>
      </c>
      <c r="I240" s="273" t="str">
        <f t="shared" si="27"/>
        <v/>
      </c>
      <c r="J240" s="187"/>
    </row>
    <row r="241" spans="1:10">
      <c r="A241" s="271" t="str">
        <f t="shared" si="21"/>
        <v/>
      </c>
      <c r="B241" s="272" t="str">
        <f t="shared" si="22"/>
        <v/>
      </c>
      <c r="C241" s="308" t="str">
        <f t="shared" si="23"/>
        <v/>
      </c>
      <c r="D241" s="321" t="str">
        <f t="shared" si="24"/>
        <v/>
      </c>
      <c r="E241" s="322"/>
      <c r="F241" s="322"/>
      <c r="G241" s="273" t="str">
        <f t="shared" si="25"/>
        <v/>
      </c>
      <c r="H241" s="273" t="str">
        <f t="shared" si="26"/>
        <v/>
      </c>
      <c r="I241" s="273" t="str">
        <f t="shared" si="27"/>
        <v/>
      </c>
      <c r="J241" s="187"/>
    </row>
    <row r="242" spans="1:10">
      <c r="A242" s="271" t="str">
        <f t="shared" si="21"/>
        <v/>
      </c>
      <c r="B242" s="272" t="str">
        <f t="shared" si="22"/>
        <v/>
      </c>
      <c r="C242" s="308" t="str">
        <f t="shared" si="23"/>
        <v/>
      </c>
      <c r="D242" s="321" t="str">
        <f t="shared" si="24"/>
        <v/>
      </c>
      <c r="E242" s="322"/>
      <c r="F242" s="322"/>
      <c r="G242" s="273" t="str">
        <f t="shared" si="25"/>
        <v/>
      </c>
      <c r="H242" s="273" t="str">
        <f t="shared" si="26"/>
        <v/>
      </c>
      <c r="I242" s="273" t="str">
        <f t="shared" si="27"/>
        <v/>
      </c>
      <c r="J242" s="187"/>
    </row>
    <row r="243" spans="1:10">
      <c r="A243" s="271" t="str">
        <f t="shared" si="21"/>
        <v/>
      </c>
      <c r="B243" s="272" t="str">
        <f t="shared" si="22"/>
        <v/>
      </c>
      <c r="C243" s="308" t="str">
        <f t="shared" si="23"/>
        <v/>
      </c>
      <c r="D243" s="321" t="str">
        <f t="shared" si="24"/>
        <v/>
      </c>
      <c r="E243" s="322"/>
      <c r="F243" s="322"/>
      <c r="G243" s="273" t="str">
        <f t="shared" si="25"/>
        <v/>
      </c>
      <c r="H243" s="273" t="str">
        <f t="shared" si="26"/>
        <v/>
      </c>
      <c r="I243" s="273" t="str">
        <f t="shared" si="27"/>
        <v/>
      </c>
      <c r="J243" s="187"/>
    </row>
    <row r="244" spans="1:10">
      <c r="A244" s="271" t="str">
        <f t="shared" si="21"/>
        <v/>
      </c>
      <c r="B244" s="272" t="str">
        <f t="shared" si="22"/>
        <v/>
      </c>
      <c r="C244" s="308" t="str">
        <f t="shared" si="23"/>
        <v/>
      </c>
      <c r="D244" s="321" t="str">
        <f t="shared" si="24"/>
        <v/>
      </c>
      <c r="E244" s="322"/>
      <c r="F244" s="322"/>
      <c r="G244" s="273" t="str">
        <f t="shared" si="25"/>
        <v/>
      </c>
      <c r="H244" s="273" t="str">
        <f t="shared" si="26"/>
        <v/>
      </c>
      <c r="I244" s="273" t="str">
        <f t="shared" si="27"/>
        <v/>
      </c>
      <c r="J244" s="187"/>
    </row>
    <row r="245" spans="1:10">
      <c r="A245" s="271" t="str">
        <f t="shared" si="21"/>
        <v/>
      </c>
      <c r="B245" s="272" t="str">
        <f t="shared" si="22"/>
        <v/>
      </c>
      <c r="C245" s="308" t="str">
        <f t="shared" si="23"/>
        <v/>
      </c>
      <c r="D245" s="321" t="str">
        <f t="shared" si="24"/>
        <v/>
      </c>
      <c r="E245" s="322"/>
      <c r="F245" s="322"/>
      <c r="G245" s="273" t="str">
        <f t="shared" si="25"/>
        <v/>
      </c>
      <c r="H245" s="273" t="str">
        <f t="shared" si="26"/>
        <v/>
      </c>
      <c r="I245" s="273" t="str">
        <f t="shared" si="27"/>
        <v/>
      </c>
      <c r="J245" s="187"/>
    </row>
    <row r="246" spans="1:10">
      <c r="A246" s="271" t="str">
        <f t="shared" si="21"/>
        <v/>
      </c>
      <c r="B246" s="272" t="str">
        <f t="shared" si="22"/>
        <v/>
      </c>
      <c r="C246" s="308" t="str">
        <f t="shared" si="23"/>
        <v/>
      </c>
      <c r="D246" s="321" t="str">
        <f t="shared" si="24"/>
        <v/>
      </c>
      <c r="E246" s="322"/>
      <c r="F246" s="322"/>
      <c r="G246" s="273" t="str">
        <f t="shared" si="25"/>
        <v/>
      </c>
      <c r="H246" s="273" t="str">
        <f t="shared" si="26"/>
        <v/>
      </c>
      <c r="I246" s="273" t="str">
        <f t="shared" si="27"/>
        <v/>
      </c>
      <c r="J246" s="187"/>
    </row>
    <row r="247" spans="1:10">
      <c r="A247" s="271" t="str">
        <f t="shared" si="21"/>
        <v/>
      </c>
      <c r="B247" s="272" t="str">
        <f t="shared" si="22"/>
        <v/>
      </c>
      <c r="C247" s="308" t="str">
        <f t="shared" si="23"/>
        <v/>
      </c>
      <c r="D247" s="321" t="str">
        <f t="shared" si="24"/>
        <v/>
      </c>
      <c r="E247" s="322"/>
      <c r="F247" s="322"/>
      <c r="G247" s="273" t="str">
        <f t="shared" si="25"/>
        <v/>
      </c>
      <c r="H247" s="273" t="str">
        <f t="shared" si="26"/>
        <v/>
      </c>
      <c r="I247" s="273" t="str">
        <f t="shared" si="27"/>
        <v/>
      </c>
      <c r="J247" s="187"/>
    </row>
    <row r="248" spans="1:10">
      <c r="A248" s="271" t="str">
        <f t="shared" si="21"/>
        <v/>
      </c>
      <c r="B248" s="272" t="str">
        <f t="shared" si="22"/>
        <v/>
      </c>
      <c r="C248" s="308" t="str">
        <f t="shared" si="23"/>
        <v/>
      </c>
      <c r="D248" s="321" t="str">
        <f t="shared" si="24"/>
        <v/>
      </c>
      <c r="E248" s="322"/>
      <c r="F248" s="322"/>
      <c r="G248" s="273" t="str">
        <f t="shared" si="25"/>
        <v/>
      </c>
      <c r="H248" s="273" t="str">
        <f t="shared" si="26"/>
        <v/>
      </c>
      <c r="I248" s="273" t="str">
        <f t="shared" si="27"/>
        <v/>
      </c>
      <c r="J248" s="187"/>
    </row>
    <row r="249" spans="1:10">
      <c r="A249" s="271" t="str">
        <f t="shared" si="21"/>
        <v/>
      </c>
      <c r="B249" s="272" t="str">
        <f t="shared" si="22"/>
        <v/>
      </c>
      <c r="C249" s="308" t="str">
        <f t="shared" si="23"/>
        <v/>
      </c>
      <c r="D249" s="321" t="str">
        <f t="shared" si="24"/>
        <v/>
      </c>
      <c r="E249" s="322"/>
      <c r="F249" s="322"/>
      <c r="G249" s="273" t="str">
        <f t="shared" si="25"/>
        <v/>
      </c>
      <c r="H249" s="273" t="str">
        <f t="shared" si="26"/>
        <v/>
      </c>
      <c r="I249" s="273" t="str">
        <f t="shared" si="27"/>
        <v/>
      </c>
      <c r="J249" s="187"/>
    </row>
    <row r="250" spans="1:10">
      <c r="A250" s="271" t="str">
        <f t="shared" si="21"/>
        <v/>
      </c>
      <c r="B250" s="272" t="str">
        <f t="shared" si="22"/>
        <v/>
      </c>
      <c r="C250" s="308" t="str">
        <f t="shared" si="23"/>
        <v/>
      </c>
      <c r="D250" s="321" t="str">
        <f t="shared" si="24"/>
        <v/>
      </c>
      <c r="E250" s="322"/>
      <c r="F250" s="322"/>
      <c r="G250" s="273" t="str">
        <f t="shared" si="25"/>
        <v/>
      </c>
      <c r="H250" s="273" t="str">
        <f t="shared" si="26"/>
        <v/>
      </c>
      <c r="I250" s="273" t="str">
        <f t="shared" si="27"/>
        <v/>
      </c>
      <c r="J250" s="187"/>
    </row>
    <row r="251" spans="1:10">
      <c r="A251" s="271" t="str">
        <f t="shared" si="21"/>
        <v/>
      </c>
      <c r="B251" s="272" t="str">
        <f t="shared" si="22"/>
        <v/>
      </c>
      <c r="C251" s="308" t="str">
        <f t="shared" si="23"/>
        <v/>
      </c>
      <c r="D251" s="321" t="str">
        <f t="shared" si="24"/>
        <v/>
      </c>
      <c r="E251" s="322"/>
      <c r="F251" s="322"/>
      <c r="G251" s="273" t="str">
        <f t="shared" si="25"/>
        <v/>
      </c>
      <c r="H251" s="273" t="str">
        <f t="shared" si="26"/>
        <v/>
      </c>
      <c r="I251" s="273" t="str">
        <f t="shared" si="27"/>
        <v/>
      </c>
      <c r="J251" s="187"/>
    </row>
    <row r="252" spans="1:10">
      <c r="A252" s="271" t="str">
        <f t="shared" si="21"/>
        <v/>
      </c>
      <c r="B252" s="272" t="str">
        <f t="shared" si="22"/>
        <v/>
      </c>
      <c r="C252" s="308" t="str">
        <f t="shared" si="23"/>
        <v/>
      </c>
      <c r="D252" s="321" t="str">
        <f t="shared" si="24"/>
        <v/>
      </c>
      <c r="E252" s="322"/>
      <c r="F252" s="322"/>
      <c r="G252" s="273" t="str">
        <f t="shared" si="25"/>
        <v/>
      </c>
      <c r="H252" s="273" t="str">
        <f t="shared" si="26"/>
        <v/>
      </c>
      <c r="I252" s="273" t="str">
        <f t="shared" si="27"/>
        <v/>
      </c>
      <c r="J252" s="187"/>
    </row>
    <row r="253" spans="1:10">
      <c r="A253" s="271" t="str">
        <f t="shared" si="21"/>
        <v/>
      </c>
      <c r="B253" s="272" t="str">
        <f t="shared" si="22"/>
        <v/>
      </c>
      <c r="C253" s="308" t="str">
        <f t="shared" si="23"/>
        <v/>
      </c>
      <c r="D253" s="321" t="str">
        <f t="shared" si="24"/>
        <v/>
      </c>
      <c r="E253" s="322"/>
      <c r="F253" s="322"/>
      <c r="G253" s="273" t="str">
        <f t="shared" si="25"/>
        <v/>
      </c>
      <c r="H253" s="273" t="str">
        <f t="shared" si="26"/>
        <v/>
      </c>
      <c r="I253" s="273" t="str">
        <f t="shared" si="27"/>
        <v/>
      </c>
      <c r="J253" s="187"/>
    </row>
    <row r="254" spans="1:10">
      <c r="A254" s="271" t="str">
        <f t="shared" si="21"/>
        <v/>
      </c>
      <c r="B254" s="272" t="str">
        <f t="shared" si="22"/>
        <v/>
      </c>
      <c r="C254" s="308" t="str">
        <f t="shared" si="23"/>
        <v/>
      </c>
      <c r="D254" s="321" t="str">
        <f t="shared" si="24"/>
        <v/>
      </c>
      <c r="E254" s="322"/>
      <c r="F254" s="322"/>
      <c r="G254" s="273" t="str">
        <f t="shared" si="25"/>
        <v/>
      </c>
      <c r="H254" s="273" t="str">
        <f t="shared" si="26"/>
        <v/>
      </c>
      <c r="I254" s="273" t="str">
        <f t="shared" si="27"/>
        <v/>
      </c>
      <c r="J254" s="187"/>
    </row>
    <row r="255" spans="1:10">
      <c r="A255" s="271" t="str">
        <f t="shared" si="21"/>
        <v/>
      </c>
      <c r="B255" s="272" t="str">
        <f t="shared" si="22"/>
        <v/>
      </c>
      <c r="C255" s="308" t="str">
        <f t="shared" si="23"/>
        <v/>
      </c>
      <c r="D255" s="321" t="str">
        <f t="shared" si="24"/>
        <v/>
      </c>
      <c r="E255" s="322"/>
      <c r="F255" s="322"/>
      <c r="G255" s="273" t="str">
        <f t="shared" si="25"/>
        <v/>
      </c>
      <c r="H255" s="273" t="str">
        <f t="shared" si="26"/>
        <v/>
      </c>
      <c r="I255" s="273" t="str">
        <f t="shared" si="27"/>
        <v/>
      </c>
      <c r="J255" s="187"/>
    </row>
    <row r="256" spans="1:10">
      <c r="A256" s="271" t="str">
        <f t="shared" si="21"/>
        <v/>
      </c>
      <c r="B256" s="272" t="str">
        <f t="shared" si="22"/>
        <v/>
      </c>
      <c r="C256" s="308" t="str">
        <f t="shared" si="23"/>
        <v/>
      </c>
      <c r="D256" s="321" t="str">
        <f t="shared" si="24"/>
        <v/>
      </c>
      <c r="E256" s="322"/>
      <c r="F256" s="322"/>
      <c r="G256" s="273" t="str">
        <f t="shared" si="25"/>
        <v/>
      </c>
      <c r="H256" s="273" t="str">
        <f t="shared" si="26"/>
        <v/>
      </c>
      <c r="I256" s="273" t="str">
        <f t="shared" si="27"/>
        <v/>
      </c>
      <c r="J256" s="187"/>
    </row>
    <row r="257" spans="1:10">
      <c r="A257" s="271" t="str">
        <f t="shared" si="21"/>
        <v/>
      </c>
      <c r="B257" s="272" t="str">
        <f t="shared" si="22"/>
        <v/>
      </c>
      <c r="C257" s="308" t="str">
        <f t="shared" si="23"/>
        <v/>
      </c>
      <c r="D257" s="321" t="str">
        <f t="shared" si="24"/>
        <v/>
      </c>
      <c r="E257" s="322"/>
      <c r="F257" s="322"/>
      <c r="G257" s="273" t="str">
        <f t="shared" si="25"/>
        <v/>
      </c>
      <c r="H257" s="273" t="str">
        <f t="shared" si="26"/>
        <v/>
      </c>
      <c r="I257" s="273" t="str">
        <f t="shared" si="27"/>
        <v/>
      </c>
      <c r="J257" s="187"/>
    </row>
    <row r="258" spans="1:10">
      <c r="A258" s="271" t="str">
        <f t="shared" si="21"/>
        <v/>
      </c>
      <c r="B258" s="272" t="str">
        <f t="shared" si="22"/>
        <v/>
      </c>
      <c r="C258" s="308" t="str">
        <f t="shared" si="23"/>
        <v/>
      </c>
      <c r="D258" s="321" t="str">
        <f t="shared" si="24"/>
        <v/>
      </c>
      <c r="E258" s="322"/>
      <c r="F258" s="322"/>
      <c r="G258" s="273" t="str">
        <f t="shared" si="25"/>
        <v/>
      </c>
      <c r="H258" s="273" t="str">
        <f t="shared" si="26"/>
        <v/>
      </c>
      <c r="I258" s="273" t="str">
        <f t="shared" si="27"/>
        <v/>
      </c>
      <c r="J258" s="187"/>
    </row>
    <row r="259" spans="1:10">
      <c r="A259" s="271" t="str">
        <f t="shared" si="21"/>
        <v/>
      </c>
      <c r="B259" s="272" t="str">
        <f t="shared" si="22"/>
        <v/>
      </c>
      <c r="C259" s="308" t="str">
        <f t="shared" si="23"/>
        <v/>
      </c>
      <c r="D259" s="321" t="str">
        <f t="shared" si="24"/>
        <v/>
      </c>
      <c r="E259" s="322"/>
      <c r="F259" s="322"/>
      <c r="G259" s="273" t="str">
        <f t="shared" si="25"/>
        <v/>
      </c>
      <c r="H259" s="273" t="str">
        <f t="shared" si="26"/>
        <v/>
      </c>
      <c r="I259" s="273" t="str">
        <f t="shared" si="27"/>
        <v/>
      </c>
      <c r="J259" s="187"/>
    </row>
    <row r="260" spans="1:10">
      <c r="A260" s="271" t="str">
        <f t="shared" si="21"/>
        <v/>
      </c>
      <c r="B260" s="272" t="str">
        <f t="shared" si="22"/>
        <v/>
      </c>
      <c r="C260" s="308" t="str">
        <f t="shared" si="23"/>
        <v/>
      </c>
      <c r="D260" s="321" t="str">
        <f t="shared" si="24"/>
        <v/>
      </c>
      <c r="E260" s="322"/>
      <c r="F260" s="322"/>
      <c r="G260" s="273" t="str">
        <f t="shared" si="25"/>
        <v/>
      </c>
      <c r="H260" s="273" t="str">
        <f t="shared" si="26"/>
        <v/>
      </c>
      <c r="I260" s="273" t="str">
        <f t="shared" si="27"/>
        <v/>
      </c>
      <c r="J260" s="187"/>
    </row>
    <row r="261" spans="1:10">
      <c r="A261" s="271" t="str">
        <f t="shared" si="21"/>
        <v/>
      </c>
      <c r="B261" s="272" t="str">
        <f t="shared" si="22"/>
        <v/>
      </c>
      <c r="C261" s="308" t="str">
        <f t="shared" si="23"/>
        <v/>
      </c>
      <c r="D261" s="321" t="str">
        <f t="shared" si="24"/>
        <v/>
      </c>
      <c r="E261" s="322"/>
      <c r="F261" s="322"/>
      <c r="G261" s="273" t="str">
        <f t="shared" si="25"/>
        <v/>
      </c>
      <c r="H261" s="273" t="str">
        <f t="shared" si="26"/>
        <v/>
      </c>
      <c r="I261" s="273" t="str">
        <f t="shared" si="27"/>
        <v/>
      </c>
      <c r="J261" s="187"/>
    </row>
    <row r="262" spans="1:10">
      <c r="A262" s="271" t="str">
        <f t="shared" si="21"/>
        <v/>
      </c>
      <c r="B262" s="272" t="str">
        <f t="shared" si="22"/>
        <v/>
      </c>
      <c r="C262" s="308" t="str">
        <f t="shared" si="23"/>
        <v/>
      </c>
      <c r="D262" s="321" t="str">
        <f t="shared" si="24"/>
        <v/>
      </c>
      <c r="E262" s="322"/>
      <c r="F262" s="322"/>
      <c r="G262" s="273" t="str">
        <f t="shared" si="25"/>
        <v/>
      </c>
      <c r="H262" s="273" t="str">
        <f t="shared" si="26"/>
        <v/>
      </c>
      <c r="I262" s="273" t="str">
        <f t="shared" si="27"/>
        <v/>
      </c>
      <c r="J262" s="187"/>
    </row>
    <row r="263" spans="1:10">
      <c r="A263" s="271" t="str">
        <f t="shared" si="21"/>
        <v/>
      </c>
      <c r="B263" s="272" t="str">
        <f t="shared" si="22"/>
        <v/>
      </c>
      <c r="C263" s="308" t="str">
        <f t="shared" si="23"/>
        <v/>
      </c>
      <c r="D263" s="321" t="str">
        <f t="shared" si="24"/>
        <v/>
      </c>
      <c r="E263" s="322"/>
      <c r="F263" s="322"/>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8" t="str">
        <f t="shared" ref="C264:C327" si="30">IF(ROW()-7&lt;=筆數,VLOOKUP(ROW()-7,日記表,10,FALSE),"")</f>
        <v/>
      </c>
      <c r="D264" s="321" t="str">
        <f t="shared" ref="D264:D327" si="31">IF(ROW()-7&lt;=筆數,VLOOKUP(ROW()-7,日記表,11,FALSE),"")</f>
        <v/>
      </c>
      <c r="E264" s="322"/>
      <c r="F264" s="322"/>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8" t="str">
        <f t="shared" si="30"/>
        <v/>
      </c>
      <c r="D265" s="321" t="str">
        <f t="shared" si="31"/>
        <v/>
      </c>
      <c r="E265" s="322"/>
      <c r="F265" s="322"/>
      <c r="G265" s="273" t="str">
        <f t="shared" si="32"/>
        <v/>
      </c>
      <c r="H265" s="273" t="str">
        <f t="shared" si="33"/>
        <v/>
      </c>
      <c r="I265" s="273" t="str">
        <f t="shared" si="34"/>
        <v/>
      </c>
      <c r="J265" s="187"/>
    </row>
    <row r="266" spans="1:10">
      <c r="A266" s="271" t="str">
        <f t="shared" si="28"/>
        <v/>
      </c>
      <c r="B266" s="272" t="str">
        <f t="shared" si="29"/>
        <v/>
      </c>
      <c r="C266" s="308" t="str">
        <f t="shared" si="30"/>
        <v/>
      </c>
      <c r="D266" s="321" t="str">
        <f t="shared" si="31"/>
        <v/>
      </c>
      <c r="E266" s="322"/>
      <c r="F266" s="322"/>
      <c r="G266" s="273" t="str">
        <f t="shared" si="32"/>
        <v/>
      </c>
      <c r="H266" s="273" t="str">
        <f t="shared" si="33"/>
        <v/>
      </c>
      <c r="I266" s="273" t="str">
        <f t="shared" si="34"/>
        <v/>
      </c>
      <c r="J266" s="187"/>
    </row>
    <row r="267" spans="1:10">
      <c r="A267" s="271" t="str">
        <f t="shared" si="28"/>
        <v/>
      </c>
      <c r="B267" s="272" t="str">
        <f t="shared" si="29"/>
        <v/>
      </c>
      <c r="C267" s="308" t="str">
        <f t="shared" si="30"/>
        <v/>
      </c>
      <c r="D267" s="321" t="str">
        <f t="shared" si="31"/>
        <v/>
      </c>
      <c r="E267" s="322"/>
      <c r="F267" s="322"/>
      <c r="G267" s="273" t="str">
        <f t="shared" si="32"/>
        <v/>
      </c>
      <c r="H267" s="273" t="str">
        <f t="shared" si="33"/>
        <v/>
      </c>
      <c r="I267" s="273" t="str">
        <f t="shared" si="34"/>
        <v/>
      </c>
      <c r="J267" s="187"/>
    </row>
    <row r="268" spans="1:10">
      <c r="A268" s="271" t="str">
        <f t="shared" si="28"/>
        <v/>
      </c>
      <c r="B268" s="272" t="str">
        <f t="shared" si="29"/>
        <v/>
      </c>
      <c r="C268" s="308" t="str">
        <f t="shared" si="30"/>
        <v/>
      </c>
      <c r="D268" s="321" t="str">
        <f t="shared" si="31"/>
        <v/>
      </c>
      <c r="E268" s="322"/>
      <c r="F268" s="322"/>
      <c r="G268" s="273" t="str">
        <f t="shared" si="32"/>
        <v/>
      </c>
      <c r="H268" s="273" t="str">
        <f t="shared" si="33"/>
        <v/>
      </c>
      <c r="I268" s="273" t="str">
        <f t="shared" si="34"/>
        <v/>
      </c>
      <c r="J268" s="187"/>
    </row>
    <row r="269" spans="1:10">
      <c r="A269" s="271" t="str">
        <f t="shared" si="28"/>
        <v/>
      </c>
      <c r="B269" s="272" t="str">
        <f t="shared" si="29"/>
        <v/>
      </c>
      <c r="C269" s="308" t="str">
        <f t="shared" si="30"/>
        <v/>
      </c>
      <c r="D269" s="321" t="str">
        <f t="shared" si="31"/>
        <v/>
      </c>
      <c r="E269" s="322"/>
      <c r="F269" s="322"/>
      <c r="G269" s="273" t="str">
        <f t="shared" si="32"/>
        <v/>
      </c>
      <c r="H269" s="273" t="str">
        <f t="shared" si="33"/>
        <v/>
      </c>
      <c r="I269" s="273" t="str">
        <f t="shared" si="34"/>
        <v/>
      </c>
      <c r="J269" s="187"/>
    </row>
    <row r="270" spans="1:10">
      <c r="A270" s="271" t="str">
        <f t="shared" si="28"/>
        <v/>
      </c>
      <c r="B270" s="272" t="str">
        <f t="shared" si="29"/>
        <v/>
      </c>
      <c r="C270" s="308" t="str">
        <f t="shared" si="30"/>
        <v/>
      </c>
      <c r="D270" s="321" t="str">
        <f t="shared" si="31"/>
        <v/>
      </c>
      <c r="E270" s="322"/>
      <c r="F270" s="322"/>
      <c r="G270" s="273" t="str">
        <f t="shared" si="32"/>
        <v/>
      </c>
      <c r="H270" s="273" t="str">
        <f t="shared" si="33"/>
        <v/>
      </c>
      <c r="I270" s="273" t="str">
        <f t="shared" si="34"/>
        <v/>
      </c>
      <c r="J270" s="187"/>
    </row>
    <row r="271" spans="1:10">
      <c r="A271" s="271" t="str">
        <f t="shared" si="28"/>
        <v/>
      </c>
      <c r="B271" s="272" t="str">
        <f t="shared" si="29"/>
        <v/>
      </c>
      <c r="C271" s="308" t="str">
        <f t="shared" si="30"/>
        <v/>
      </c>
      <c r="D271" s="321" t="str">
        <f t="shared" si="31"/>
        <v/>
      </c>
      <c r="E271" s="322"/>
      <c r="F271" s="322"/>
      <c r="G271" s="273" t="str">
        <f t="shared" si="32"/>
        <v/>
      </c>
      <c r="H271" s="273" t="str">
        <f t="shared" si="33"/>
        <v/>
      </c>
      <c r="I271" s="273" t="str">
        <f t="shared" si="34"/>
        <v/>
      </c>
      <c r="J271" s="187"/>
    </row>
    <row r="272" spans="1:10">
      <c r="A272" s="271" t="str">
        <f t="shared" si="28"/>
        <v/>
      </c>
      <c r="B272" s="272" t="str">
        <f t="shared" si="29"/>
        <v/>
      </c>
      <c r="C272" s="308" t="str">
        <f t="shared" si="30"/>
        <v/>
      </c>
      <c r="D272" s="321" t="str">
        <f t="shared" si="31"/>
        <v/>
      </c>
      <c r="E272" s="322"/>
      <c r="F272" s="322"/>
      <c r="G272" s="273" t="str">
        <f t="shared" si="32"/>
        <v/>
      </c>
      <c r="H272" s="273" t="str">
        <f t="shared" si="33"/>
        <v/>
      </c>
      <c r="I272" s="273" t="str">
        <f t="shared" si="34"/>
        <v/>
      </c>
      <c r="J272" s="187"/>
    </row>
    <row r="273" spans="1:10">
      <c r="A273" s="271" t="str">
        <f t="shared" si="28"/>
        <v/>
      </c>
      <c r="B273" s="272" t="str">
        <f t="shared" si="29"/>
        <v/>
      </c>
      <c r="C273" s="308" t="str">
        <f t="shared" si="30"/>
        <v/>
      </c>
      <c r="D273" s="321" t="str">
        <f t="shared" si="31"/>
        <v/>
      </c>
      <c r="E273" s="322"/>
      <c r="F273" s="322"/>
      <c r="G273" s="273" t="str">
        <f t="shared" si="32"/>
        <v/>
      </c>
      <c r="H273" s="273" t="str">
        <f t="shared" si="33"/>
        <v/>
      </c>
      <c r="I273" s="273" t="str">
        <f t="shared" si="34"/>
        <v/>
      </c>
      <c r="J273" s="187"/>
    </row>
    <row r="274" spans="1:10">
      <c r="A274" s="271" t="str">
        <f t="shared" si="28"/>
        <v/>
      </c>
      <c r="B274" s="272" t="str">
        <f t="shared" si="29"/>
        <v/>
      </c>
      <c r="C274" s="308" t="str">
        <f t="shared" si="30"/>
        <v/>
      </c>
      <c r="D274" s="321" t="str">
        <f t="shared" si="31"/>
        <v/>
      </c>
      <c r="E274" s="322"/>
      <c r="F274" s="322"/>
      <c r="G274" s="273" t="str">
        <f t="shared" si="32"/>
        <v/>
      </c>
      <c r="H274" s="273" t="str">
        <f t="shared" si="33"/>
        <v/>
      </c>
      <c r="I274" s="273" t="str">
        <f t="shared" si="34"/>
        <v/>
      </c>
      <c r="J274" s="187"/>
    </row>
    <row r="275" spans="1:10">
      <c r="A275" s="271" t="str">
        <f t="shared" si="28"/>
        <v/>
      </c>
      <c r="B275" s="272" t="str">
        <f t="shared" si="29"/>
        <v/>
      </c>
      <c r="C275" s="308" t="str">
        <f t="shared" si="30"/>
        <v/>
      </c>
      <c r="D275" s="321" t="str">
        <f t="shared" si="31"/>
        <v/>
      </c>
      <c r="E275" s="322"/>
      <c r="F275" s="322"/>
      <c r="G275" s="273" t="str">
        <f t="shared" si="32"/>
        <v/>
      </c>
      <c r="H275" s="273" t="str">
        <f t="shared" si="33"/>
        <v/>
      </c>
      <c r="I275" s="273" t="str">
        <f t="shared" si="34"/>
        <v/>
      </c>
      <c r="J275" s="187"/>
    </row>
    <row r="276" spans="1:10">
      <c r="A276" s="271" t="str">
        <f t="shared" si="28"/>
        <v/>
      </c>
      <c r="B276" s="272" t="str">
        <f t="shared" si="29"/>
        <v/>
      </c>
      <c r="C276" s="308" t="str">
        <f t="shared" si="30"/>
        <v/>
      </c>
      <c r="D276" s="321" t="str">
        <f t="shared" si="31"/>
        <v/>
      </c>
      <c r="E276" s="322"/>
      <c r="F276" s="322"/>
      <c r="G276" s="273" t="str">
        <f t="shared" si="32"/>
        <v/>
      </c>
      <c r="H276" s="273" t="str">
        <f t="shared" si="33"/>
        <v/>
      </c>
      <c r="I276" s="273" t="str">
        <f t="shared" si="34"/>
        <v/>
      </c>
      <c r="J276" s="187"/>
    </row>
    <row r="277" spans="1:10">
      <c r="A277" s="271" t="str">
        <f t="shared" si="28"/>
        <v/>
      </c>
      <c r="B277" s="272" t="str">
        <f t="shared" si="29"/>
        <v/>
      </c>
      <c r="C277" s="308" t="str">
        <f t="shared" si="30"/>
        <v/>
      </c>
      <c r="D277" s="321" t="str">
        <f t="shared" si="31"/>
        <v/>
      </c>
      <c r="E277" s="322"/>
      <c r="F277" s="322"/>
      <c r="G277" s="273" t="str">
        <f t="shared" si="32"/>
        <v/>
      </c>
      <c r="H277" s="273" t="str">
        <f t="shared" si="33"/>
        <v/>
      </c>
      <c r="I277" s="273" t="str">
        <f t="shared" si="34"/>
        <v/>
      </c>
      <c r="J277" s="187"/>
    </row>
    <row r="278" spans="1:10">
      <c r="A278" s="271" t="str">
        <f t="shared" si="28"/>
        <v/>
      </c>
      <c r="B278" s="272" t="str">
        <f t="shared" si="29"/>
        <v/>
      </c>
      <c r="C278" s="308" t="str">
        <f t="shared" si="30"/>
        <v/>
      </c>
      <c r="D278" s="321" t="str">
        <f t="shared" si="31"/>
        <v/>
      </c>
      <c r="E278" s="322"/>
      <c r="F278" s="322"/>
      <c r="G278" s="273" t="str">
        <f t="shared" si="32"/>
        <v/>
      </c>
      <c r="H278" s="273" t="str">
        <f t="shared" si="33"/>
        <v/>
      </c>
      <c r="I278" s="273" t="str">
        <f t="shared" si="34"/>
        <v/>
      </c>
      <c r="J278" s="187"/>
    </row>
    <row r="279" spans="1:10">
      <c r="A279" s="271" t="str">
        <f t="shared" si="28"/>
        <v/>
      </c>
      <c r="B279" s="272" t="str">
        <f t="shared" si="29"/>
        <v/>
      </c>
      <c r="C279" s="308" t="str">
        <f t="shared" si="30"/>
        <v/>
      </c>
      <c r="D279" s="321" t="str">
        <f t="shared" si="31"/>
        <v/>
      </c>
      <c r="E279" s="322"/>
      <c r="F279" s="322"/>
      <c r="G279" s="273" t="str">
        <f t="shared" si="32"/>
        <v/>
      </c>
      <c r="H279" s="273" t="str">
        <f t="shared" si="33"/>
        <v/>
      </c>
      <c r="I279" s="273" t="str">
        <f t="shared" si="34"/>
        <v/>
      </c>
      <c r="J279" s="187"/>
    </row>
    <row r="280" spans="1:10">
      <c r="A280" s="271" t="str">
        <f t="shared" si="28"/>
        <v/>
      </c>
      <c r="B280" s="272" t="str">
        <f t="shared" si="29"/>
        <v/>
      </c>
      <c r="C280" s="308" t="str">
        <f t="shared" si="30"/>
        <v/>
      </c>
      <c r="D280" s="321" t="str">
        <f t="shared" si="31"/>
        <v/>
      </c>
      <c r="E280" s="322"/>
      <c r="F280" s="322"/>
      <c r="G280" s="273" t="str">
        <f t="shared" si="32"/>
        <v/>
      </c>
      <c r="H280" s="273" t="str">
        <f t="shared" si="33"/>
        <v/>
      </c>
      <c r="I280" s="273" t="str">
        <f t="shared" si="34"/>
        <v/>
      </c>
      <c r="J280" s="187"/>
    </row>
    <row r="281" spans="1:10">
      <c r="A281" s="271" t="str">
        <f t="shared" si="28"/>
        <v/>
      </c>
      <c r="B281" s="272" t="str">
        <f t="shared" si="29"/>
        <v/>
      </c>
      <c r="C281" s="308" t="str">
        <f t="shared" si="30"/>
        <v/>
      </c>
      <c r="D281" s="321" t="str">
        <f t="shared" si="31"/>
        <v/>
      </c>
      <c r="E281" s="322"/>
      <c r="F281" s="322"/>
      <c r="G281" s="273" t="str">
        <f t="shared" si="32"/>
        <v/>
      </c>
      <c r="H281" s="273" t="str">
        <f t="shared" si="33"/>
        <v/>
      </c>
      <c r="I281" s="273" t="str">
        <f t="shared" si="34"/>
        <v/>
      </c>
      <c r="J281" s="187"/>
    </row>
    <row r="282" spans="1:10">
      <c r="A282" s="271" t="str">
        <f t="shared" si="28"/>
        <v/>
      </c>
      <c r="B282" s="272" t="str">
        <f t="shared" si="29"/>
        <v/>
      </c>
      <c r="C282" s="308" t="str">
        <f t="shared" si="30"/>
        <v/>
      </c>
      <c r="D282" s="321" t="str">
        <f t="shared" si="31"/>
        <v/>
      </c>
      <c r="E282" s="322"/>
      <c r="F282" s="322"/>
      <c r="G282" s="273" t="str">
        <f t="shared" si="32"/>
        <v/>
      </c>
      <c r="H282" s="273" t="str">
        <f t="shared" si="33"/>
        <v/>
      </c>
      <c r="I282" s="273" t="str">
        <f t="shared" si="34"/>
        <v/>
      </c>
      <c r="J282" s="187"/>
    </row>
    <row r="283" spans="1:10">
      <c r="A283" s="271" t="str">
        <f t="shared" si="28"/>
        <v/>
      </c>
      <c r="B283" s="272" t="str">
        <f t="shared" si="29"/>
        <v/>
      </c>
      <c r="C283" s="308" t="str">
        <f t="shared" si="30"/>
        <v/>
      </c>
      <c r="D283" s="321" t="str">
        <f t="shared" si="31"/>
        <v/>
      </c>
      <c r="E283" s="322"/>
      <c r="F283" s="322"/>
      <c r="G283" s="273" t="str">
        <f t="shared" si="32"/>
        <v/>
      </c>
      <c r="H283" s="273" t="str">
        <f t="shared" si="33"/>
        <v/>
      </c>
      <c r="I283" s="273" t="str">
        <f t="shared" si="34"/>
        <v/>
      </c>
      <c r="J283" s="187"/>
    </row>
    <row r="284" spans="1:10">
      <c r="A284" s="271" t="str">
        <f t="shared" si="28"/>
        <v/>
      </c>
      <c r="B284" s="272" t="str">
        <f t="shared" si="29"/>
        <v/>
      </c>
      <c r="C284" s="308" t="str">
        <f t="shared" si="30"/>
        <v/>
      </c>
      <c r="D284" s="321" t="str">
        <f t="shared" si="31"/>
        <v/>
      </c>
      <c r="E284" s="322"/>
      <c r="F284" s="322"/>
      <c r="G284" s="273" t="str">
        <f t="shared" si="32"/>
        <v/>
      </c>
      <c r="H284" s="273" t="str">
        <f t="shared" si="33"/>
        <v/>
      </c>
      <c r="I284" s="273" t="str">
        <f t="shared" si="34"/>
        <v/>
      </c>
      <c r="J284" s="187"/>
    </row>
    <row r="285" spans="1:10">
      <c r="A285" s="271" t="str">
        <f t="shared" si="28"/>
        <v/>
      </c>
      <c r="B285" s="272" t="str">
        <f t="shared" si="29"/>
        <v/>
      </c>
      <c r="C285" s="308" t="str">
        <f t="shared" si="30"/>
        <v/>
      </c>
      <c r="D285" s="321" t="str">
        <f t="shared" si="31"/>
        <v/>
      </c>
      <c r="E285" s="322"/>
      <c r="F285" s="322"/>
      <c r="G285" s="273" t="str">
        <f t="shared" si="32"/>
        <v/>
      </c>
      <c r="H285" s="273" t="str">
        <f t="shared" si="33"/>
        <v/>
      </c>
      <c r="I285" s="273" t="str">
        <f t="shared" si="34"/>
        <v/>
      </c>
      <c r="J285" s="187"/>
    </row>
    <row r="286" spans="1:10">
      <c r="A286" s="271" t="str">
        <f t="shared" si="28"/>
        <v/>
      </c>
      <c r="B286" s="272" t="str">
        <f t="shared" si="29"/>
        <v/>
      </c>
      <c r="C286" s="308" t="str">
        <f t="shared" si="30"/>
        <v/>
      </c>
      <c r="D286" s="321" t="str">
        <f t="shared" si="31"/>
        <v/>
      </c>
      <c r="E286" s="322"/>
      <c r="F286" s="322"/>
      <c r="G286" s="273" t="str">
        <f t="shared" si="32"/>
        <v/>
      </c>
      <c r="H286" s="273" t="str">
        <f t="shared" si="33"/>
        <v/>
      </c>
      <c r="I286" s="273" t="str">
        <f t="shared" si="34"/>
        <v/>
      </c>
      <c r="J286" s="187"/>
    </row>
    <row r="287" spans="1:10">
      <c r="A287" s="271" t="str">
        <f t="shared" si="28"/>
        <v/>
      </c>
      <c r="B287" s="272" t="str">
        <f t="shared" si="29"/>
        <v/>
      </c>
      <c r="C287" s="308" t="str">
        <f t="shared" si="30"/>
        <v/>
      </c>
      <c r="D287" s="321" t="str">
        <f t="shared" si="31"/>
        <v/>
      </c>
      <c r="E287" s="322"/>
      <c r="F287" s="322"/>
      <c r="G287" s="273" t="str">
        <f t="shared" si="32"/>
        <v/>
      </c>
      <c r="H287" s="273" t="str">
        <f t="shared" si="33"/>
        <v/>
      </c>
      <c r="I287" s="273" t="str">
        <f t="shared" si="34"/>
        <v/>
      </c>
      <c r="J287" s="187"/>
    </row>
    <row r="288" spans="1:10">
      <c r="A288" s="271" t="str">
        <f t="shared" si="28"/>
        <v/>
      </c>
      <c r="B288" s="272" t="str">
        <f t="shared" si="29"/>
        <v/>
      </c>
      <c r="C288" s="308" t="str">
        <f t="shared" si="30"/>
        <v/>
      </c>
      <c r="D288" s="321" t="str">
        <f t="shared" si="31"/>
        <v/>
      </c>
      <c r="E288" s="322"/>
      <c r="F288" s="322"/>
      <c r="G288" s="273" t="str">
        <f t="shared" si="32"/>
        <v/>
      </c>
      <c r="H288" s="273" t="str">
        <f t="shared" si="33"/>
        <v/>
      </c>
      <c r="I288" s="273" t="str">
        <f t="shared" si="34"/>
        <v/>
      </c>
      <c r="J288" s="187"/>
    </row>
    <row r="289" spans="1:10">
      <c r="A289" s="271" t="str">
        <f t="shared" si="28"/>
        <v/>
      </c>
      <c r="B289" s="272" t="str">
        <f t="shared" si="29"/>
        <v/>
      </c>
      <c r="C289" s="308" t="str">
        <f t="shared" si="30"/>
        <v/>
      </c>
      <c r="D289" s="321" t="str">
        <f t="shared" si="31"/>
        <v/>
      </c>
      <c r="E289" s="322"/>
      <c r="F289" s="322"/>
      <c r="G289" s="273" t="str">
        <f t="shared" si="32"/>
        <v/>
      </c>
      <c r="H289" s="273" t="str">
        <f t="shared" si="33"/>
        <v/>
      </c>
      <c r="I289" s="273" t="str">
        <f t="shared" si="34"/>
        <v/>
      </c>
      <c r="J289" s="187"/>
    </row>
    <row r="290" spans="1:10">
      <c r="A290" s="271" t="str">
        <f t="shared" si="28"/>
        <v/>
      </c>
      <c r="B290" s="272" t="str">
        <f t="shared" si="29"/>
        <v/>
      </c>
      <c r="C290" s="308" t="str">
        <f t="shared" si="30"/>
        <v/>
      </c>
      <c r="D290" s="321" t="str">
        <f t="shared" si="31"/>
        <v/>
      </c>
      <c r="E290" s="322"/>
      <c r="F290" s="322"/>
      <c r="G290" s="273" t="str">
        <f t="shared" si="32"/>
        <v/>
      </c>
      <c r="H290" s="273" t="str">
        <f t="shared" si="33"/>
        <v/>
      </c>
      <c r="I290" s="273" t="str">
        <f t="shared" si="34"/>
        <v/>
      </c>
      <c r="J290" s="187"/>
    </row>
    <row r="291" spans="1:10">
      <c r="A291" s="271" t="str">
        <f t="shared" si="28"/>
        <v/>
      </c>
      <c r="B291" s="272" t="str">
        <f t="shared" si="29"/>
        <v/>
      </c>
      <c r="C291" s="308" t="str">
        <f t="shared" si="30"/>
        <v/>
      </c>
      <c r="D291" s="321" t="str">
        <f t="shared" si="31"/>
        <v/>
      </c>
      <c r="E291" s="322"/>
      <c r="F291" s="322"/>
      <c r="G291" s="273" t="str">
        <f t="shared" si="32"/>
        <v/>
      </c>
      <c r="H291" s="273" t="str">
        <f t="shared" si="33"/>
        <v/>
      </c>
      <c r="I291" s="273" t="str">
        <f t="shared" si="34"/>
        <v/>
      </c>
      <c r="J291" s="187"/>
    </row>
    <row r="292" spans="1:10">
      <c r="A292" s="271" t="str">
        <f t="shared" si="28"/>
        <v/>
      </c>
      <c r="B292" s="272" t="str">
        <f t="shared" si="29"/>
        <v/>
      </c>
      <c r="C292" s="308" t="str">
        <f t="shared" si="30"/>
        <v/>
      </c>
      <c r="D292" s="321" t="str">
        <f t="shared" si="31"/>
        <v/>
      </c>
      <c r="E292" s="322"/>
      <c r="F292" s="322"/>
      <c r="G292" s="273" t="str">
        <f t="shared" si="32"/>
        <v/>
      </c>
      <c r="H292" s="273" t="str">
        <f t="shared" si="33"/>
        <v/>
      </c>
      <c r="I292" s="273" t="str">
        <f t="shared" si="34"/>
        <v/>
      </c>
      <c r="J292" s="187"/>
    </row>
    <row r="293" spans="1:10">
      <c r="A293" s="271" t="str">
        <f t="shared" si="28"/>
        <v/>
      </c>
      <c r="B293" s="272" t="str">
        <f t="shared" si="29"/>
        <v/>
      </c>
      <c r="C293" s="308" t="str">
        <f t="shared" si="30"/>
        <v/>
      </c>
      <c r="D293" s="321" t="str">
        <f t="shared" si="31"/>
        <v/>
      </c>
      <c r="E293" s="322"/>
      <c r="F293" s="322"/>
      <c r="G293" s="273" t="str">
        <f t="shared" si="32"/>
        <v/>
      </c>
      <c r="H293" s="273" t="str">
        <f t="shared" si="33"/>
        <v/>
      </c>
      <c r="I293" s="273" t="str">
        <f t="shared" si="34"/>
        <v/>
      </c>
      <c r="J293" s="187"/>
    </row>
    <row r="294" spans="1:10">
      <c r="A294" s="271" t="str">
        <f t="shared" si="28"/>
        <v/>
      </c>
      <c r="B294" s="272" t="str">
        <f t="shared" si="29"/>
        <v/>
      </c>
      <c r="C294" s="308" t="str">
        <f t="shared" si="30"/>
        <v/>
      </c>
      <c r="D294" s="321" t="str">
        <f t="shared" si="31"/>
        <v/>
      </c>
      <c r="E294" s="322"/>
      <c r="F294" s="322"/>
      <c r="G294" s="273" t="str">
        <f t="shared" si="32"/>
        <v/>
      </c>
      <c r="H294" s="273" t="str">
        <f t="shared" si="33"/>
        <v/>
      </c>
      <c r="I294" s="273" t="str">
        <f t="shared" si="34"/>
        <v/>
      </c>
      <c r="J294" s="187"/>
    </row>
    <row r="295" spans="1:10">
      <c r="A295" s="271" t="str">
        <f t="shared" si="28"/>
        <v/>
      </c>
      <c r="B295" s="272" t="str">
        <f t="shared" si="29"/>
        <v/>
      </c>
      <c r="C295" s="308" t="str">
        <f t="shared" si="30"/>
        <v/>
      </c>
      <c r="D295" s="321" t="str">
        <f t="shared" si="31"/>
        <v/>
      </c>
      <c r="E295" s="322"/>
      <c r="F295" s="322"/>
      <c r="G295" s="273" t="str">
        <f t="shared" si="32"/>
        <v/>
      </c>
      <c r="H295" s="273" t="str">
        <f t="shared" si="33"/>
        <v/>
      </c>
      <c r="I295" s="273" t="str">
        <f t="shared" si="34"/>
        <v/>
      </c>
      <c r="J295" s="187"/>
    </row>
    <row r="296" spans="1:10">
      <c r="A296" s="271" t="str">
        <f t="shared" si="28"/>
        <v/>
      </c>
      <c r="B296" s="272" t="str">
        <f t="shared" si="29"/>
        <v/>
      </c>
      <c r="C296" s="308" t="str">
        <f t="shared" si="30"/>
        <v/>
      </c>
      <c r="D296" s="321" t="str">
        <f t="shared" si="31"/>
        <v/>
      </c>
      <c r="E296" s="322"/>
      <c r="F296" s="322"/>
      <c r="G296" s="273" t="str">
        <f t="shared" si="32"/>
        <v/>
      </c>
      <c r="H296" s="273" t="str">
        <f t="shared" si="33"/>
        <v/>
      </c>
      <c r="I296" s="273" t="str">
        <f t="shared" si="34"/>
        <v/>
      </c>
      <c r="J296" s="187"/>
    </row>
    <row r="297" spans="1:10">
      <c r="A297" s="271" t="str">
        <f t="shared" si="28"/>
        <v/>
      </c>
      <c r="B297" s="272" t="str">
        <f t="shared" si="29"/>
        <v/>
      </c>
      <c r="C297" s="308" t="str">
        <f t="shared" si="30"/>
        <v/>
      </c>
      <c r="D297" s="321" t="str">
        <f t="shared" si="31"/>
        <v/>
      </c>
      <c r="E297" s="322"/>
      <c r="F297" s="322"/>
      <c r="G297" s="273" t="str">
        <f t="shared" si="32"/>
        <v/>
      </c>
      <c r="H297" s="273" t="str">
        <f t="shared" si="33"/>
        <v/>
      </c>
      <c r="I297" s="273" t="str">
        <f t="shared" si="34"/>
        <v/>
      </c>
      <c r="J297" s="187"/>
    </row>
    <row r="298" spans="1:10">
      <c r="A298" s="271" t="str">
        <f t="shared" si="28"/>
        <v/>
      </c>
      <c r="B298" s="272" t="str">
        <f t="shared" si="29"/>
        <v/>
      </c>
      <c r="C298" s="308" t="str">
        <f t="shared" si="30"/>
        <v/>
      </c>
      <c r="D298" s="321" t="str">
        <f t="shared" si="31"/>
        <v/>
      </c>
      <c r="E298" s="322"/>
      <c r="F298" s="322"/>
      <c r="G298" s="273" t="str">
        <f t="shared" si="32"/>
        <v/>
      </c>
      <c r="H298" s="273" t="str">
        <f t="shared" si="33"/>
        <v/>
      </c>
      <c r="I298" s="273" t="str">
        <f t="shared" si="34"/>
        <v/>
      </c>
      <c r="J298" s="187"/>
    </row>
    <row r="299" spans="1:10">
      <c r="A299" s="271" t="str">
        <f t="shared" si="28"/>
        <v/>
      </c>
      <c r="B299" s="272" t="str">
        <f t="shared" si="29"/>
        <v/>
      </c>
      <c r="C299" s="308" t="str">
        <f t="shared" si="30"/>
        <v/>
      </c>
      <c r="D299" s="321" t="str">
        <f t="shared" si="31"/>
        <v/>
      </c>
      <c r="E299" s="322"/>
      <c r="F299" s="322"/>
      <c r="G299" s="273" t="str">
        <f t="shared" si="32"/>
        <v/>
      </c>
      <c r="H299" s="273" t="str">
        <f t="shared" si="33"/>
        <v/>
      </c>
      <c r="I299" s="273" t="str">
        <f t="shared" si="34"/>
        <v/>
      </c>
      <c r="J299" s="187"/>
    </row>
    <row r="300" spans="1:10">
      <c r="A300" s="271" t="str">
        <f t="shared" si="28"/>
        <v/>
      </c>
      <c r="B300" s="272" t="str">
        <f t="shared" si="29"/>
        <v/>
      </c>
      <c r="C300" s="308" t="str">
        <f t="shared" si="30"/>
        <v/>
      </c>
      <c r="D300" s="321" t="str">
        <f t="shared" si="31"/>
        <v/>
      </c>
      <c r="E300" s="322"/>
      <c r="F300" s="322"/>
      <c r="G300" s="273" t="str">
        <f t="shared" si="32"/>
        <v/>
      </c>
      <c r="H300" s="273" t="str">
        <f t="shared" si="33"/>
        <v/>
      </c>
      <c r="I300" s="273" t="str">
        <f t="shared" si="34"/>
        <v/>
      </c>
      <c r="J300" s="187"/>
    </row>
    <row r="301" spans="1:10">
      <c r="A301" s="271" t="str">
        <f t="shared" si="28"/>
        <v/>
      </c>
      <c r="B301" s="272" t="str">
        <f t="shared" si="29"/>
        <v/>
      </c>
      <c r="C301" s="308" t="str">
        <f t="shared" si="30"/>
        <v/>
      </c>
      <c r="D301" s="321" t="str">
        <f t="shared" si="31"/>
        <v/>
      </c>
      <c r="E301" s="322"/>
      <c r="F301" s="322"/>
      <c r="G301" s="273" t="str">
        <f t="shared" si="32"/>
        <v/>
      </c>
      <c r="H301" s="273" t="str">
        <f t="shared" si="33"/>
        <v/>
      </c>
      <c r="I301" s="273" t="str">
        <f t="shared" si="34"/>
        <v/>
      </c>
      <c r="J301" s="187"/>
    </row>
    <row r="302" spans="1:10">
      <c r="A302" s="271" t="str">
        <f t="shared" si="28"/>
        <v/>
      </c>
      <c r="B302" s="272" t="str">
        <f t="shared" si="29"/>
        <v/>
      </c>
      <c r="C302" s="308" t="str">
        <f t="shared" si="30"/>
        <v/>
      </c>
      <c r="D302" s="321" t="str">
        <f t="shared" si="31"/>
        <v/>
      </c>
      <c r="E302" s="322"/>
      <c r="F302" s="322"/>
      <c r="G302" s="273" t="str">
        <f t="shared" si="32"/>
        <v/>
      </c>
      <c r="H302" s="273" t="str">
        <f t="shared" si="33"/>
        <v/>
      </c>
      <c r="I302" s="273" t="str">
        <f t="shared" si="34"/>
        <v/>
      </c>
      <c r="J302" s="187"/>
    </row>
    <row r="303" spans="1:10">
      <c r="A303" s="271" t="str">
        <f t="shared" si="28"/>
        <v/>
      </c>
      <c r="B303" s="272" t="str">
        <f t="shared" si="29"/>
        <v/>
      </c>
      <c r="C303" s="308" t="str">
        <f t="shared" si="30"/>
        <v/>
      </c>
      <c r="D303" s="321" t="str">
        <f t="shared" si="31"/>
        <v/>
      </c>
      <c r="E303" s="322"/>
      <c r="F303" s="322"/>
      <c r="G303" s="273" t="str">
        <f t="shared" si="32"/>
        <v/>
      </c>
      <c r="H303" s="273" t="str">
        <f t="shared" si="33"/>
        <v/>
      </c>
      <c r="I303" s="273" t="str">
        <f t="shared" si="34"/>
        <v/>
      </c>
      <c r="J303" s="187"/>
    </row>
    <row r="304" spans="1:10">
      <c r="A304" s="271" t="str">
        <f t="shared" si="28"/>
        <v/>
      </c>
      <c r="B304" s="272" t="str">
        <f t="shared" si="29"/>
        <v/>
      </c>
      <c r="C304" s="308" t="str">
        <f t="shared" si="30"/>
        <v/>
      </c>
      <c r="D304" s="321" t="str">
        <f t="shared" si="31"/>
        <v/>
      </c>
      <c r="E304" s="322"/>
      <c r="F304" s="322"/>
      <c r="G304" s="273" t="str">
        <f t="shared" si="32"/>
        <v/>
      </c>
      <c r="H304" s="273" t="str">
        <f t="shared" si="33"/>
        <v/>
      </c>
      <c r="I304" s="273" t="str">
        <f t="shared" si="34"/>
        <v/>
      </c>
      <c r="J304" s="187"/>
    </row>
    <row r="305" spans="1:10">
      <c r="A305" s="271" t="str">
        <f t="shared" si="28"/>
        <v/>
      </c>
      <c r="B305" s="272" t="str">
        <f t="shared" si="29"/>
        <v/>
      </c>
      <c r="C305" s="308" t="str">
        <f t="shared" si="30"/>
        <v/>
      </c>
      <c r="D305" s="321" t="str">
        <f t="shared" si="31"/>
        <v/>
      </c>
      <c r="E305" s="322"/>
      <c r="F305" s="322"/>
      <c r="G305" s="273" t="str">
        <f t="shared" si="32"/>
        <v/>
      </c>
      <c r="H305" s="273" t="str">
        <f t="shared" si="33"/>
        <v/>
      </c>
      <c r="I305" s="273" t="str">
        <f t="shared" si="34"/>
        <v/>
      </c>
      <c r="J305" s="187"/>
    </row>
    <row r="306" spans="1:10">
      <c r="A306" s="271" t="str">
        <f t="shared" si="28"/>
        <v/>
      </c>
      <c r="B306" s="272" t="str">
        <f t="shared" si="29"/>
        <v/>
      </c>
      <c r="C306" s="308" t="str">
        <f t="shared" si="30"/>
        <v/>
      </c>
      <c r="D306" s="321" t="str">
        <f t="shared" si="31"/>
        <v/>
      </c>
      <c r="E306" s="322"/>
      <c r="F306" s="322"/>
      <c r="G306" s="273" t="str">
        <f t="shared" si="32"/>
        <v/>
      </c>
      <c r="H306" s="273" t="str">
        <f t="shared" si="33"/>
        <v/>
      </c>
      <c r="I306" s="273" t="str">
        <f t="shared" si="34"/>
        <v/>
      </c>
      <c r="J306" s="187"/>
    </row>
    <row r="307" spans="1:10">
      <c r="A307" s="271" t="str">
        <f t="shared" si="28"/>
        <v/>
      </c>
      <c r="B307" s="272" t="str">
        <f t="shared" si="29"/>
        <v/>
      </c>
      <c r="C307" s="308" t="str">
        <f t="shared" si="30"/>
        <v/>
      </c>
      <c r="D307" s="321" t="str">
        <f t="shared" si="31"/>
        <v/>
      </c>
      <c r="E307" s="322"/>
      <c r="F307" s="322"/>
      <c r="G307" s="273" t="str">
        <f t="shared" si="32"/>
        <v/>
      </c>
      <c r="H307" s="273" t="str">
        <f t="shared" si="33"/>
        <v/>
      </c>
      <c r="I307" s="273" t="str">
        <f t="shared" si="34"/>
        <v/>
      </c>
      <c r="J307" s="187"/>
    </row>
    <row r="308" spans="1:10">
      <c r="A308" s="271" t="str">
        <f t="shared" si="28"/>
        <v/>
      </c>
      <c r="B308" s="272" t="str">
        <f t="shared" si="29"/>
        <v/>
      </c>
      <c r="C308" s="308" t="str">
        <f t="shared" si="30"/>
        <v/>
      </c>
      <c r="D308" s="321" t="str">
        <f t="shared" si="31"/>
        <v/>
      </c>
      <c r="E308" s="322"/>
      <c r="F308" s="322"/>
      <c r="G308" s="273" t="str">
        <f t="shared" si="32"/>
        <v/>
      </c>
      <c r="H308" s="273" t="str">
        <f t="shared" si="33"/>
        <v/>
      </c>
      <c r="I308" s="273" t="str">
        <f t="shared" si="34"/>
        <v/>
      </c>
      <c r="J308" s="187"/>
    </row>
    <row r="309" spans="1:10">
      <c r="A309" s="271" t="str">
        <f t="shared" si="28"/>
        <v/>
      </c>
      <c r="B309" s="272" t="str">
        <f t="shared" si="29"/>
        <v/>
      </c>
      <c r="C309" s="308" t="str">
        <f t="shared" si="30"/>
        <v/>
      </c>
      <c r="D309" s="321" t="str">
        <f t="shared" si="31"/>
        <v/>
      </c>
      <c r="E309" s="322"/>
      <c r="F309" s="322"/>
      <c r="G309" s="273" t="str">
        <f t="shared" si="32"/>
        <v/>
      </c>
      <c r="H309" s="273" t="str">
        <f t="shared" si="33"/>
        <v/>
      </c>
      <c r="I309" s="273" t="str">
        <f t="shared" si="34"/>
        <v/>
      </c>
      <c r="J309" s="187"/>
    </row>
    <row r="310" spans="1:10">
      <c r="A310" s="271" t="str">
        <f t="shared" si="28"/>
        <v/>
      </c>
      <c r="B310" s="272" t="str">
        <f t="shared" si="29"/>
        <v/>
      </c>
      <c r="C310" s="308" t="str">
        <f t="shared" si="30"/>
        <v/>
      </c>
      <c r="D310" s="321" t="str">
        <f t="shared" si="31"/>
        <v/>
      </c>
      <c r="E310" s="322"/>
      <c r="F310" s="322"/>
      <c r="G310" s="273" t="str">
        <f t="shared" si="32"/>
        <v/>
      </c>
      <c r="H310" s="273" t="str">
        <f t="shared" si="33"/>
        <v/>
      </c>
      <c r="I310" s="273" t="str">
        <f t="shared" si="34"/>
        <v/>
      </c>
      <c r="J310" s="187"/>
    </row>
    <row r="311" spans="1:10">
      <c r="A311" s="271" t="str">
        <f t="shared" si="28"/>
        <v/>
      </c>
      <c r="B311" s="272" t="str">
        <f t="shared" si="29"/>
        <v/>
      </c>
      <c r="C311" s="308" t="str">
        <f t="shared" si="30"/>
        <v/>
      </c>
      <c r="D311" s="321" t="str">
        <f t="shared" si="31"/>
        <v/>
      </c>
      <c r="E311" s="322"/>
      <c r="F311" s="322"/>
      <c r="G311" s="273" t="str">
        <f t="shared" si="32"/>
        <v/>
      </c>
      <c r="H311" s="273" t="str">
        <f t="shared" si="33"/>
        <v/>
      </c>
      <c r="I311" s="273" t="str">
        <f t="shared" si="34"/>
        <v/>
      </c>
      <c r="J311" s="187"/>
    </row>
    <row r="312" spans="1:10">
      <c r="A312" s="271" t="str">
        <f t="shared" si="28"/>
        <v/>
      </c>
      <c r="B312" s="272" t="str">
        <f t="shared" si="29"/>
        <v/>
      </c>
      <c r="C312" s="308" t="str">
        <f t="shared" si="30"/>
        <v/>
      </c>
      <c r="D312" s="321" t="str">
        <f t="shared" si="31"/>
        <v/>
      </c>
      <c r="E312" s="322"/>
      <c r="F312" s="322"/>
      <c r="G312" s="273" t="str">
        <f t="shared" si="32"/>
        <v/>
      </c>
      <c r="H312" s="273" t="str">
        <f t="shared" si="33"/>
        <v/>
      </c>
      <c r="I312" s="273" t="str">
        <f t="shared" si="34"/>
        <v/>
      </c>
      <c r="J312" s="187"/>
    </row>
    <row r="313" spans="1:10">
      <c r="A313" s="271" t="str">
        <f t="shared" si="28"/>
        <v/>
      </c>
      <c r="B313" s="272" t="str">
        <f t="shared" si="29"/>
        <v/>
      </c>
      <c r="C313" s="308" t="str">
        <f t="shared" si="30"/>
        <v/>
      </c>
      <c r="D313" s="321" t="str">
        <f t="shared" si="31"/>
        <v/>
      </c>
      <c r="E313" s="322"/>
      <c r="F313" s="322"/>
      <c r="G313" s="273" t="str">
        <f t="shared" si="32"/>
        <v/>
      </c>
      <c r="H313" s="273" t="str">
        <f t="shared" si="33"/>
        <v/>
      </c>
      <c r="I313" s="273" t="str">
        <f t="shared" si="34"/>
        <v/>
      </c>
      <c r="J313" s="187"/>
    </row>
    <row r="314" spans="1:10">
      <c r="A314" s="271" t="str">
        <f t="shared" si="28"/>
        <v/>
      </c>
      <c r="B314" s="272" t="str">
        <f t="shared" si="29"/>
        <v/>
      </c>
      <c r="C314" s="308" t="str">
        <f t="shared" si="30"/>
        <v/>
      </c>
      <c r="D314" s="321" t="str">
        <f t="shared" si="31"/>
        <v/>
      </c>
      <c r="E314" s="322"/>
      <c r="F314" s="322"/>
      <c r="G314" s="273" t="str">
        <f t="shared" si="32"/>
        <v/>
      </c>
      <c r="H314" s="273" t="str">
        <f t="shared" si="33"/>
        <v/>
      </c>
      <c r="I314" s="273" t="str">
        <f t="shared" si="34"/>
        <v/>
      </c>
      <c r="J314" s="187"/>
    </row>
    <row r="315" spans="1:10">
      <c r="A315" s="271" t="str">
        <f t="shared" si="28"/>
        <v/>
      </c>
      <c r="B315" s="272" t="str">
        <f t="shared" si="29"/>
        <v/>
      </c>
      <c r="C315" s="308" t="str">
        <f t="shared" si="30"/>
        <v/>
      </c>
      <c r="D315" s="321" t="str">
        <f t="shared" si="31"/>
        <v/>
      </c>
      <c r="E315" s="322"/>
      <c r="F315" s="322"/>
      <c r="G315" s="273" t="str">
        <f t="shared" si="32"/>
        <v/>
      </c>
      <c r="H315" s="273" t="str">
        <f t="shared" si="33"/>
        <v/>
      </c>
      <c r="I315" s="273" t="str">
        <f t="shared" si="34"/>
        <v/>
      </c>
      <c r="J315" s="187"/>
    </row>
    <row r="316" spans="1:10">
      <c r="A316" s="271" t="str">
        <f t="shared" si="28"/>
        <v/>
      </c>
      <c r="B316" s="272" t="str">
        <f t="shared" si="29"/>
        <v/>
      </c>
      <c r="C316" s="308" t="str">
        <f t="shared" si="30"/>
        <v/>
      </c>
      <c r="D316" s="321" t="str">
        <f t="shared" si="31"/>
        <v/>
      </c>
      <c r="E316" s="322"/>
      <c r="F316" s="322"/>
      <c r="G316" s="273" t="str">
        <f t="shared" si="32"/>
        <v/>
      </c>
      <c r="H316" s="273" t="str">
        <f t="shared" si="33"/>
        <v/>
      </c>
      <c r="I316" s="273" t="str">
        <f t="shared" si="34"/>
        <v/>
      </c>
      <c r="J316" s="187"/>
    </row>
    <row r="317" spans="1:10">
      <c r="A317" s="271" t="str">
        <f t="shared" si="28"/>
        <v/>
      </c>
      <c r="B317" s="272" t="str">
        <f t="shared" si="29"/>
        <v/>
      </c>
      <c r="C317" s="308" t="str">
        <f t="shared" si="30"/>
        <v/>
      </c>
      <c r="D317" s="321" t="str">
        <f t="shared" si="31"/>
        <v/>
      </c>
      <c r="E317" s="322"/>
      <c r="F317" s="322"/>
      <c r="G317" s="273" t="str">
        <f t="shared" si="32"/>
        <v/>
      </c>
      <c r="H317" s="273" t="str">
        <f t="shared" si="33"/>
        <v/>
      </c>
      <c r="I317" s="273" t="str">
        <f t="shared" si="34"/>
        <v/>
      </c>
      <c r="J317" s="187"/>
    </row>
    <row r="318" spans="1:10">
      <c r="A318" s="271" t="str">
        <f t="shared" si="28"/>
        <v/>
      </c>
      <c r="B318" s="272" t="str">
        <f t="shared" si="29"/>
        <v/>
      </c>
      <c r="C318" s="308" t="str">
        <f t="shared" si="30"/>
        <v/>
      </c>
      <c r="D318" s="321" t="str">
        <f t="shared" si="31"/>
        <v/>
      </c>
      <c r="E318" s="322"/>
      <c r="F318" s="322"/>
      <c r="G318" s="273" t="str">
        <f t="shared" si="32"/>
        <v/>
      </c>
      <c r="H318" s="273" t="str">
        <f t="shared" si="33"/>
        <v/>
      </c>
      <c r="I318" s="273" t="str">
        <f t="shared" si="34"/>
        <v/>
      </c>
      <c r="J318" s="187"/>
    </row>
    <row r="319" spans="1:10">
      <c r="A319" s="271" t="str">
        <f t="shared" si="28"/>
        <v/>
      </c>
      <c r="B319" s="272" t="str">
        <f t="shared" si="29"/>
        <v/>
      </c>
      <c r="C319" s="308" t="str">
        <f t="shared" si="30"/>
        <v/>
      </c>
      <c r="D319" s="321" t="str">
        <f t="shared" si="31"/>
        <v/>
      </c>
      <c r="E319" s="322"/>
      <c r="F319" s="322"/>
      <c r="G319" s="273" t="str">
        <f t="shared" si="32"/>
        <v/>
      </c>
      <c r="H319" s="273" t="str">
        <f t="shared" si="33"/>
        <v/>
      </c>
      <c r="I319" s="273" t="str">
        <f t="shared" si="34"/>
        <v/>
      </c>
      <c r="J319" s="187"/>
    </row>
    <row r="320" spans="1:10">
      <c r="A320" s="271" t="str">
        <f t="shared" si="28"/>
        <v/>
      </c>
      <c r="B320" s="272" t="str">
        <f t="shared" si="29"/>
        <v/>
      </c>
      <c r="C320" s="308" t="str">
        <f t="shared" si="30"/>
        <v/>
      </c>
      <c r="D320" s="321" t="str">
        <f t="shared" si="31"/>
        <v/>
      </c>
      <c r="E320" s="322"/>
      <c r="F320" s="322"/>
      <c r="G320" s="273" t="str">
        <f t="shared" si="32"/>
        <v/>
      </c>
      <c r="H320" s="273" t="str">
        <f t="shared" si="33"/>
        <v/>
      </c>
      <c r="I320" s="273" t="str">
        <f t="shared" si="34"/>
        <v/>
      </c>
      <c r="J320" s="187"/>
    </row>
    <row r="321" spans="1:10">
      <c r="A321" s="271" t="str">
        <f t="shared" si="28"/>
        <v/>
      </c>
      <c r="B321" s="272" t="str">
        <f t="shared" si="29"/>
        <v/>
      </c>
      <c r="C321" s="308" t="str">
        <f t="shared" si="30"/>
        <v/>
      </c>
      <c r="D321" s="321" t="str">
        <f t="shared" si="31"/>
        <v/>
      </c>
      <c r="E321" s="322"/>
      <c r="F321" s="322"/>
      <c r="G321" s="273" t="str">
        <f t="shared" si="32"/>
        <v/>
      </c>
      <c r="H321" s="273" t="str">
        <f t="shared" si="33"/>
        <v/>
      </c>
      <c r="I321" s="273" t="str">
        <f t="shared" si="34"/>
        <v/>
      </c>
      <c r="J321" s="187"/>
    </row>
    <row r="322" spans="1:10">
      <c r="A322" s="271" t="str">
        <f t="shared" si="28"/>
        <v/>
      </c>
      <c r="B322" s="272" t="str">
        <f t="shared" si="29"/>
        <v/>
      </c>
      <c r="C322" s="308" t="str">
        <f t="shared" si="30"/>
        <v/>
      </c>
      <c r="D322" s="321" t="str">
        <f t="shared" si="31"/>
        <v/>
      </c>
      <c r="E322" s="322"/>
      <c r="F322" s="322"/>
      <c r="G322" s="273" t="str">
        <f t="shared" si="32"/>
        <v/>
      </c>
      <c r="H322" s="273" t="str">
        <f t="shared" si="33"/>
        <v/>
      </c>
      <c r="I322" s="273" t="str">
        <f t="shared" si="34"/>
        <v/>
      </c>
      <c r="J322" s="187"/>
    </row>
    <row r="323" spans="1:10">
      <c r="A323" s="271" t="str">
        <f t="shared" si="28"/>
        <v/>
      </c>
      <c r="B323" s="272" t="str">
        <f t="shared" si="29"/>
        <v/>
      </c>
      <c r="C323" s="308" t="str">
        <f t="shared" si="30"/>
        <v/>
      </c>
      <c r="D323" s="321" t="str">
        <f t="shared" si="31"/>
        <v/>
      </c>
      <c r="E323" s="322"/>
      <c r="F323" s="322"/>
      <c r="G323" s="273" t="str">
        <f t="shared" si="32"/>
        <v/>
      </c>
      <c r="H323" s="273" t="str">
        <f t="shared" si="33"/>
        <v/>
      </c>
      <c r="I323" s="273" t="str">
        <f t="shared" si="34"/>
        <v/>
      </c>
      <c r="J323" s="187"/>
    </row>
    <row r="324" spans="1:10">
      <c r="A324" s="271" t="str">
        <f t="shared" si="28"/>
        <v/>
      </c>
      <c r="B324" s="272" t="str">
        <f t="shared" si="29"/>
        <v/>
      </c>
      <c r="C324" s="308" t="str">
        <f t="shared" si="30"/>
        <v/>
      </c>
      <c r="D324" s="321" t="str">
        <f t="shared" si="31"/>
        <v/>
      </c>
      <c r="E324" s="322"/>
      <c r="F324" s="322"/>
      <c r="G324" s="273" t="str">
        <f t="shared" si="32"/>
        <v/>
      </c>
      <c r="H324" s="273" t="str">
        <f t="shared" si="33"/>
        <v/>
      </c>
      <c r="I324" s="273" t="str">
        <f t="shared" si="34"/>
        <v/>
      </c>
      <c r="J324" s="187"/>
    </row>
    <row r="325" spans="1:10">
      <c r="A325" s="271" t="str">
        <f t="shared" si="28"/>
        <v/>
      </c>
      <c r="B325" s="272" t="str">
        <f t="shared" si="29"/>
        <v/>
      </c>
      <c r="C325" s="308" t="str">
        <f t="shared" si="30"/>
        <v/>
      </c>
      <c r="D325" s="321" t="str">
        <f t="shared" si="31"/>
        <v/>
      </c>
      <c r="E325" s="322"/>
      <c r="F325" s="322"/>
      <c r="G325" s="273" t="str">
        <f t="shared" si="32"/>
        <v/>
      </c>
      <c r="H325" s="273" t="str">
        <f t="shared" si="33"/>
        <v/>
      </c>
      <c r="I325" s="273" t="str">
        <f t="shared" si="34"/>
        <v/>
      </c>
      <c r="J325" s="187"/>
    </row>
    <row r="326" spans="1:10">
      <c r="A326" s="271" t="str">
        <f t="shared" si="28"/>
        <v/>
      </c>
      <c r="B326" s="272" t="str">
        <f t="shared" si="29"/>
        <v/>
      </c>
      <c r="C326" s="308" t="str">
        <f t="shared" si="30"/>
        <v/>
      </c>
      <c r="D326" s="321" t="str">
        <f t="shared" si="31"/>
        <v/>
      </c>
      <c r="E326" s="322"/>
      <c r="F326" s="322"/>
      <c r="G326" s="273" t="str">
        <f t="shared" si="32"/>
        <v/>
      </c>
      <c r="H326" s="273" t="str">
        <f t="shared" si="33"/>
        <v/>
      </c>
      <c r="I326" s="273" t="str">
        <f t="shared" si="34"/>
        <v/>
      </c>
      <c r="J326" s="187"/>
    </row>
    <row r="327" spans="1:10">
      <c r="A327" s="271" t="str">
        <f t="shared" si="28"/>
        <v/>
      </c>
      <c r="B327" s="272" t="str">
        <f t="shared" si="29"/>
        <v/>
      </c>
      <c r="C327" s="308" t="str">
        <f t="shared" si="30"/>
        <v/>
      </c>
      <c r="D327" s="321" t="str">
        <f t="shared" si="31"/>
        <v/>
      </c>
      <c r="E327" s="322"/>
      <c r="F327" s="322"/>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8" t="str">
        <f t="shared" ref="C328:C391" si="37">IF(ROW()-7&lt;=筆數,VLOOKUP(ROW()-7,日記表,10,FALSE),"")</f>
        <v/>
      </c>
      <c r="D328" s="321" t="str">
        <f t="shared" ref="D328:D391" si="38">IF(ROW()-7&lt;=筆數,VLOOKUP(ROW()-7,日記表,11,FALSE),"")</f>
        <v/>
      </c>
      <c r="E328" s="322"/>
      <c r="F328" s="322"/>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8" t="str">
        <f t="shared" si="37"/>
        <v/>
      </c>
      <c r="D329" s="321" t="str">
        <f t="shared" si="38"/>
        <v/>
      </c>
      <c r="E329" s="322"/>
      <c r="F329" s="322"/>
      <c r="G329" s="273" t="str">
        <f t="shared" si="39"/>
        <v/>
      </c>
      <c r="H329" s="273" t="str">
        <f t="shared" si="40"/>
        <v/>
      </c>
      <c r="I329" s="273" t="str">
        <f t="shared" si="41"/>
        <v/>
      </c>
      <c r="J329" s="187"/>
    </row>
    <row r="330" spans="1:10">
      <c r="A330" s="271" t="str">
        <f t="shared" si="35"/>
        <v/>
      </c>
      <c r="B330" s="272" t="str">
        <f t="shared" si="36"/>
        <v/>
      </c>
      <c r="C330" s="308" t="str">
        <f t="shared" si="37"/>
        <v/>
      </c>
      <c r="D330" s="321" t="str">
        <f t="shared" si="38"/>
        <v/>
      </c>
      <c r="E330" s="322"/>
      <c r="F330" s="322"/>
      <c r="G330" s="273" t="str">
        <f t="shared" si="39"/>
        <v/>
      </c>
      <c r="H330" s="273" t="str">
        <f t="shared" si="40"/>
        <v/>
      </c>
      <c r="I330" s="273" t="str">
        <f t="shared" si="41"/>
        <v/>
      </c>
      <c r="J330" s="187"/>
    </row>
    <row r="331" spans="1:10">
      <c r="A331" s="271" t="str">
        <f t="shared" si="35"/>
        <v/>
      </c>
      <c r="B331" s="272" t="str">
        <f t="shared" si="36"/>
        <v/>
      </c>
      <c r="C331" s="308" t="str">
        <f t="shared" si="37"/>
        <v/>
      </c>
      <c r="D331" s="321" t="str">
        <f t="shared" si="38"/>
        <v/>
      </c>
      <c r="E331" s="322"/>
      <c r="F331" s="322"/>
      <c r="G331" s="273" t="str">
        <f t="shared" si="39"/>
        <v/>
      </c>
      <c r="H331" s="273" t="str">
        <f t="shared" si="40"/>
        <v/>
      </c>
      <c r="I331" s="273" t="str">
        <f t="shared" si="41"/>
        <v/>
      </c>
      <c r="J331" s="187"/>
    </row>
    <row r="332" spans="1:10">
      <c r="A332" s="271" t="str">
        <f t="shared" si="35"/>
        <v/>
      </c>
      <c r="B332" s="272" t="str">
        <f t="shared" si="36"/>
        <v/>
      </c>
      <c r="C332" s="308" t="str">
        <f t="shared" si="37"/>
        <v/>
      </c>
      <c r="D332" s="321" t="str">
        <f t="shared" si="38"/>
        <v/>
      </c>
      <c r="E332" s="322"/>
      <c r="F332" s="322"/>
      <c r="G332" s="273" t="str">
        <f t="shared" si="39"/>
        <v/>
      </c>
      <c r="H332" s="273" t="str">
        <f t="shared" si="40"/>
        <v/>
      </c>
      <c r="I332" s="273" t="str">
        <f t="shared" si="41"/>
        <v/>
      </c>
      <c r="J332" s="187"/>
    </row>
    <row r="333" spans="1:10">
      <c r="A333" s="271" t="str">
        <f t="shared" si="35"/>
        <v/>
      </c>
      <c r="B333" s="272" t="str">
        <f t="shared" si="36"/>
        <v/>
      </c>
      <c r="C333" s="308" t="str">
        <f t="shared" si="37"/>
        <v/>
      </c>
      <c r="D333" s="321" t="str">
        <f t="shared" si="38"/>
        <v/>
      </c>
      <c r="E333" s="322"/>
      <c r="F333" s="322"/>
      <c r="G333" s="273" t="str">
        <f t="shared" si="39"/>
        <v/>
      </c>
      <c r="H333" s="273" t="str">
        <f t="shared" si="40"/>
        <v/>
      </c>
      <c r="I333" s="273" t="str">
        <f t="shared" si="41"/>
        <v/>
      </c>
      <c r="J333" s="187"/>
    </row>
    <row r="334" spans="1:10">
      <c r="A334" s="271" t="str">
        <f t="shared" si="35"/>
        <v/>
      </c>
      <c r="B334" s="272" t="str">
        <f t="shared" si="36"/>
        <v/>
      </c>
      <c r="C334" s="308" t="str">
        <f t="shared" si="37"/>
        <v/>
      </c>
      <c r="D334" s="321" t="str">
        <f t="shared" si="38"/>
        <v/>
      </c>
      <c r="E334" s="322"/>
      <c r="F334" s="322"/>
      <c r="G334" s="273" t="str">
        <f t="shared" si="39"/>
        <v/>
      </c>
      <c r="H334" s="273" t="str">
        <f t="shared" si="40"/>
        <v/>
      </c>
      <c r="I334" s="273" t="str">
        <f t="shared" si="41"/>
        <v/>
      </c>
      <c r="J334" s="187"/>
    </row>
    <row r="335" spans="1:10">
      <c r="A335" s="271" t="str">
        <f t="shared" si="35"/>
        <v/>
      </c>
      <c r="B335" s="272" t="str">
        <f t="shared" si="36"/>
        <v/>
      </c>
      <c r="C335" s="308" t="str">
        <f t="shared" si="37"/>
        <v/>
      </c>
      <c r="D335" s="321" t="str">
        <f t="shared" si="38"/>
        <v/>
      </c>
      <c r="E335" s="322"/>
      <c r="F335" s="322"/>
      <c r="G335" s="273" t="str">
        <f t="shared" si="39"/>
        <v/>
      </c>
      <c r="H335" s="273" t="str">
        <f t="shared" si="40"/>
        <v/>
      </c>
      <c r="I335" s="273" t="str">
        <f t="shared" si="41"/>
        <v/>
      </c>
      <c r="J335" s="187"/>
    </row>
    <row r="336" spans="1:10">
      <c r="A336" s="271" t="str">
        <f t="shared" si="35"/>
        <v/>
      </c>
      <c r="B336" s="272" t="str">
        <f t="shared" si="36"/>
        <v/>
      </c>
      <c r="C336" s="308" t="str">
        <f t="shared" si="37"/>
        <v/>
      </c>
      <c r="D336" s="321" t="str">
        <f t="shared" si="38"/>
        <v/>
      </c>
      <c r="E336" s="322"/>
      <c r="F336" s="322"/>
      <c r="G336" s="273" t="str">
        <f t="shared" si="39"/>
        <v/>
      </c>
      <c r="H336" s="273" t="str">
        <f t="shared" si="40"/>
        <v/>
      </c>
      <c r="I336" s="273" t="str">
        <f t="shared" si="41"/>
        <v/>
      </c>
      <c r="J336" s="187"/>
    </row>
    <row r="337" spans="1:10">
      <c r="A337" s="271" t="str">
        <f t="shared" si="35"/>
        <v/>
      </c>
      <c r="B337" s="272" t="str">
        <f t="shared" si="36"/>
        <v/>
      </c>
      <c r="C337" s="308" t="str">
        <f t="shared" si="37"/>
        <v/>
      </c>
      <c r="D337" s="321" t="str">
        <f t="shared" si="38"/>
        <v/>
      </c>
      <c r="E337" s="322"/>
      <c r="F337" s="322"/>
      <c r="G337" s="273" t="str">
        <f t="shared" si="39"/>
        <v/>
      </c>
      <c r="H337" s="273" t="str">
        <f t="shared" si="40"/>
        <v/>
      </c>
      <c r="I337" s="273" t="str">
        <f t="shared" si="41"/>
        <v/>
      </c>
      <c r="J337" s="187"/>
    </row>
    <row r="338" spans="1:10">
      <c r="A338" s="271" t="str">
        <f t="shared" si="35"/>
        <v/>
      </c>
      <c r="B338" s="272" t="str">
        <f t="shared" si="36"/>
        <v/>
      </c>
      <c r="C338" s="308" t="str">
        <f t="shared" si="37"/>
        <v/>
      </c>
      <c r="D338" s="321" t="str">
        <f t="shared" si="38"/>
        <v/>
      </c>
      <c r="E338" s="322"/>
      <c r="F338" s="322"/>
      <c r="G338" s="273" t="str">
        <f t="shared" si="39"/>
        <v/>
      </c>
      <c r="H338" s="273" t="str">
        <f t="shared" si="40"/>
        <v/>
      </c>
      <c r="I338" s="273" t="str">
        <f t="shared" si="41"/>
        <v/>
      </c>
      <c r="J338" s="187"/>
    </row>
    <row r="339" spans="1:10">
      <c r="A339" s="271" t="str">
        <f t="shared" si="35"/>
        <v/>
      </c>
      <c r="B339" s="272" t="str">
        <f t="shared" si="36"/>
        <v/>
      </c>
      <c r="C339" s="308" t="str">
        <f t="shared" si="37"/>
        <v/>
      </c>
      <c r="D339" s="321" t="str">
        <f t="shared" si="38"/>
        <v/>
      </c>
      <c r="E339" s="322"/>
      <c r="F339" s="322"/>
      <c r="G339" s="273" t="str">
        <f t="shared" si="39"/>
        <v/>
      </c>
      <c r="H339" s="273" t="str">
        <f t="shared" si="40"/>
        <v/>
      </c>
      <c r="I339" s="273" t="str">
        <f t="shared" si="41"/>
        <v/>
      </c>
      <c r="J339" s="187"/>
    </row>
    <row r="340" spans="1:10">
      <c r="A340" s="271" t="str">
        <f t="shared" si="35"/>
        <v/>
      </c>
      <c r="B340" s="272" t="str">
        <f t="shared" si="36"/>
        <v/>
      </c>
      <c r="C340" s="308" t="str">
        <f t="shared" si="37"/>
        <v/>
      </c>
      <c r="D340" s="321" t="str">
        <f t="shared" si="38"/>
        <v/>
      </c>
      <c r="E340" s="322"/>
      <c r="F340" s="322"/>
      <c r="G340" s="273" t="str">
        <f t="shared" si="39"/>
        <v/>
      </c>
      <c r="H340" s="273" t="str">
        <f t="shared" si="40"/>
        <v/>
      </c>
      <c r="I340" s="273" t="str">
        <f t="shared" si="41"/>
        <v/>
      </c>
      <c r="J340" s="187"/>
    </row>
    <row r="341" spans="1:10">
      <c r="A341" s="271" t="str">
        <f t="shared" si="35"/>
        <v/>
      </c>
      <c r="B341" s="272" t="str">
        <f t="shared" si="36"/>
        <v/>
      </c>
      <c r="C341" s="308" t="str">
        <f t="shared" si="37"/>
        <v/>
      </c>
      <c r="D341" s="321" t="str">
        <f t="shared" si="38"/>
        <v/>
      </c>
      <c r="E341" s="322"/>
      <c r="F341" s="322"/>
      <c r="G341" s="273" t="str">
        <f t="shared" si="39"/>
        <v/>
      </c>
      <c r="H341" s="273" t="str">
        <f t="shared" si="40"/>
        <v/>
      </c>
      <c r="I341" s="273" t="str">
        <f t="shared" si="41"/>
        <v/>
      </c>
      <c r="J341" s="187"/>
    </row>
    <row r="342" spans="1:10">
      <c r="A342" s="271" t="str">
        <f t="shared" si="35"/>
        <v/>
      </c>
      <c r="B342" s="272" t="str">
        <f t="shared" si="36"/>
        <v/>
      </c>
      <c r="C342" s="308" t="str">
        <f t="shared" si="37"/>
        <v/>
      </c>
      <c r="D342" s="321" t="str">
        <f t="shared" si="38"/>
        <v/>
      </c>
      <c r="E342" s="322"/>
      <c r="F342" s="322"/>
      <c r="G342" s="273" t="str">
        <f t="shared" si="39"/>
        <v/>
      </c>
      <c r="H342" s="273" t="str">
        <f t="shared" si="40"/>
        <v/>
      </c>
      <c r="I342" s="273" t="str">
        <f t="shared" si="41"/>
        <v/>
      </c>
      <c r="J342" s="187"/>
    </row>
    <row r="343" spans="1:10">
      <c r="A343" s="271" t="str">
        <f t="shared" si="35"/>
        <v/>
      </c>
      <c r="B343" s="272" t="str">
        <f t="shared" si="36"/>
        <v/>
      </c>
      <c r="C343" s="308" t="str">
        <f t="shared" si="37"/>
        <v/>
      </c>
      <c r="D343" s="321" t="str">
        <f t="shared" si="38"/>
        <v/>
      </c>
      <c r="E343" s="322"/>
      <c r="F343" s="322"/>
      <c r="G343" s="273" t="str">
        <f t="shared" si="39"/>
        <v/>
      </c>
      <c r="H343" s="273" t="str">
        <f t="shared" si="40"/>
        <v/>
      </c>
      <c r="I343" s="273" t="str">
        <f t="shared" si="41"/>
        <v/>
      </c>
      <c r="J343" s="187"/>
    </row>
    <row r="344" spans="1:10">
      <c r="A344" s="271" t="str">
        <f t="shared" si="35"/>
        <v/>
      </c>
      <c r="B344" s="272" t="str">
        <f t="shared" si="36"/>
        <v/>
      </c>
      <c r="C344" s="308" t="str">
        <f t="shared" si="37"/>
        <v/>
      </c>
      <c r="D344" s="321" t="str">
        <f t="shared" si="38"/>
        <v/>
      </c>
      <c r="E344" s="322"/>
      <c r="F344" s="322"/>
      <c r="G344" s="273" t="str">
        <f t="shared" si="39"/>
        <v/>
      </c>
      <c r="H344" s="273" t="str">
        <f t="shared" si="40"/>
        <v/>
      </c>
      <c r="I344" s="273" t="str">
        <f t="shared" si="41"/>
        <v/>
      </c>
      <c r="J344" s="187"/>
    </row>
    <row r="345" spans="1:10">
      <c r="A345" s="271" t="str">
        <f t="shared" si="35"/>
        <v/>
      </c>
      <c r="B345" s="272" t="str">
        <f t="shared" si="36"/>
        <v/>
      </c>
      <c r="C345" s="308" t="str">
        <f t="shared" si="37"/>
        <v/>
      </c>
      <c r="D345" s="321" t="str">
        <f t="shared" si="38"/>
        <v/>
      </c>
      <c r="E345" s="322"/>
      <c r="F345" s="322"/>
      <c r="G345" s="273" t="str">
        <f t="shared" si="39"/>
        <v/>
      </c>
      <c r="H345" s="273" t="str">
        <f t="shared" si="40"/>
        <v/>
      </c>
      <c r="I345" s="273" t="str">
        <f t="shared" si="41"/>
        <v/>
      </c>
      <c r="J345" s="187"/>
    </row>
    <row r="346" spans="1:10">
      <c r="A346" s="271" t="str">
        <f t="shared" si="35"/>
        <v/>
      </c>
      <c r="B346" s="272" t="str">
        <f t="shared" si="36"/>
        <v/>
      </c>
      <c r="C346" s="308" t="str">
        <f t="shared" si="37"/>
        <v/>
      </c>
      <c r="D346" s="321" t="str">
        <f t="shared" si="38"/>
        <v/>
      </c>
      <c r="E346" s="322"/>
      <c r="F346" s="322"/>
      <c r="G346" s="273" t="str">
        <f t="shared" si="39"/>
        <v/>
      </c>
      <c r="H346" s="273" t="str">
        <f t="shared" si="40"/>
        <v/>
      </c>
      <c r="I346" s="273" t="str">
        <f t="shared" si="41"/>
        <v/>
      </c>
      <c r="J346" s="187"/>
    </row>
    <row r="347" spans="1:10">
      <c r="A347" s="271" t="str">
        <f t="shared" si="35"/>
        <v/>
      </c>
      <c r="B347" s="272" t="str">
        <f t="shared" si="36"/>
        <v/>
      </c>
      <c r="C347" s="308" t="str">
        <f t="shared" si="37"/>
        <v/>
      </c>
      <c r="D347" s="321" t="str">
        <f t="shared" si="38"/>
        <v/>
      </c>
      <c r="E347" s="322"/>
      <c r="F347" s="322"/>
      <c r="G347" s="273" t="str">
        <f t="shared" si="39"/>
        <v/>
      </c>
      <c r="H347" s="273" t="str">
        <f t="shared" si="40"/>
        <v/>
      </c>
      <c r="I347" s="273" t="str">
        <f t="shared" si="41"/>
        <v/>
      </c>
      <c r="J347" s="187"/>
    </row>
    <row r="348" spans="1:10">
      <c r="A348" s="271" t="str">
        <f t="shared" si="35"/>
        <v/>
      </c>
      <c r="B348" s="272" t="str">
        <f t="shared" si="36"/>
        <v/>
      </c>
      <c r="C348" s="308" t="str">
        <f t="shared" si="37"/>
        <v/>
      </c>
      <c r="D348" s="321" t="str">
        <f t="shared" si="38"/>
        <v/>
      </c>
      <c r="E348" s="322"/>
      <c r="F348" s="322"/>
      <c r="G348" s="273" t="str">
        <f t="shared" si="39"/>
        <v/>
      </c>
      <c r="H348" s="273" t="str">
        <f t="shared" si="40"/>
        <v/>
      </c>
      <c r="I348" s="273" t="str">
        <f t="shared" si="41"/>
        <v/>
      </c>
      <c r="J348" s="187"/>
    </row>
    <row r="349" spans="1:10">
      <c r="A349" s="271" t="str">
        <f t="shared" si="35"/>
        <v/>
      </c>
      <c r="B349" s="272" t="str">
        <f t="shared" si="36"/>
        <v/>
      </c>
      <c r="C349" s="308" t="str">
        <f t="shared" si="37"/>
        <v/>
      </c>
      <c r="D349" s="321" t="str">
        <f t="shared" si="38"/>
        <v/>
      </c>
      <c r="E349" s="322"/>
      <c r="F349" s="322"/>
      <c r="G349" s="273" t="str">
        <f t="shared" si="39"/>
        <v/>
      </c>
      <c r="H349" s="273" t="str">
        <f t="shared" si="40"/>
        <v/>
      </c>
      <c r="I349" s="273" t="str">
        <f t="shared" si="41"/>
        <v/>
      </c>
      <c r="J349" s="187"/>
    </row>
    <row r="350" spans="1:10">
      <c r="A350" s="271" t="str">
        <f t="shared" si="35"/>
        <v/>
      </c>
      <c r="B350" s="272" t="str">
        <f t="shared" si="36"/>
        <v/>
      </c>
      <c r="C350" s="308" t="str">
        <f t="shared" si="37"/>
        <v/>
      </c>
      <c r="D350" s="321" t="str">
        <f t="shared" si="38"/>
        <v/>
      </c>
      <c r="E350" s="322"/>
      <c r="F350" s="322"/>
      <c r="G350" s="273" t="str">
        <f t="shared" si="39"/>
        <v/>
      </c>
      <c r="H350" s="273" t="str">
        <f t="shared" si="40"/>
        <v/>
      </c>
      <c r="I350" s="273" t="str">
        <f t="shared" si="41"/>
        <v/>
      </c>
      <c r="J350" s="187"/>
    </row>
    <row r="351" spans="1:10">
      <c r="A351" s="271" t="str">
        <f t="shared" si="35"/>
        <v/>
      </c>
      <c r="B351" s="272" t="str">
        <f t="shared" si="36"/>
        <v/>
      </c>
      <c r="C351" s="308" t="str">
        <f t="shared" si="37"/>
        <v/>
      </c>
      <c r="D351" s="321" t="str">
        <f t="shared" si="38"/>
        <v/>
      </c>
      <c r="E351" s="322"/>
      <c r="F351" s="322"/>
      <c r="G351" s="273" t="str">
        <f t="shared" si="39"/>
        <v/>
      </c>
      <c r="H351" s="273" t="str">
        <f t="shared" si="40"/>
        <v/>
      </c>
      <c r="I351" s="273" t="str">
        <f t="shared" si="41"/>
        <v/>
      </c>
      <c r="J351" s="187"/>
    </row>
    <row r="352" spans="1:10">
      <c r="A352" s="271" t="str">
        <f t="shared" si="35"/>
        <v/>
      </c>
      <c r="B352" s="272" t="str">
        <f t="shared" si="36"/>
        <v/>
      </c>
      <c r="C352" s="308" t="str">
        <f t="shared" si="37"/>
        <v/>
      </c>
      <c r="D352" s="321" t="str">
        <f t="shared" si="38"/>
        <v/>
      </c>
      <c r="E352" s="322"/>
      <c r="F352" s="322"/>
      <c r="G352" s="273" t="str">
        <f t="shared" si="39"/>
        <v/>
      </c>
      <c r="H352" s="273" t="str">
        <f t="shared" si="40"/>
        <v/>
      </c>
      <c r="I352" s="273" t="str">
        <f t="shared" si="41"/>
        <v/>
      </c>
      <c r="J352" s="187"/>
    </row>
    <row r="353" spans="1:10">
      <c r="A353" s="271" t="str">
        <f t="shared" si="35"/>
        <v/>
      </c>
      <c r="B353" s="272" t="str">
        <f t="shared" si="36"/>
        <v/>
      </c>
      <c r="C353" s="308" t="str">
        <f t="shared" si="37"/>
        <v/>
      </c>
      <c r="D353" s="321" t="str">
        <f t="shared" si="38"/>
        <v/>
      </c>
      <c r="E353" s="322"/>
      <c r="F353" s="322"/>
      <c r="G353" s="273" t="str">
        <f t="shared" si="39"/>
        <v/>
      </c>
      <c r="H353" s="273" t="str">
        <f t="shared" si="40"/>
        <v/>
      </c>
      <c r="I353" s="273" t="str">
        <f t="shared" si="41"/>
        <v/>
      </c>
      <c r="J353" s="187"/>
    </row>
    <row r="354" spans="1:10">
      <c r="A354" s="271" t="str">
        <f t="shared" si="35"/>
        <v/>
      </c>
      <c r="B354" s="272" t="str">
        <f t="shared" si="36"/>
        <v/>
      </c>
      <c r="C354" s="308" t="str">
        <f t="shared" si="37"/>
        <v/>
      </c>
      <c r="D354" s="321" t="str">
        <f t="shared" si="38"/>
        <v/>
      </c>
      <c r="E354" s="322"/>
      <c r="F354" s="322"/>
      <c r="G354" s="273" t="str">
        <f t="shared" si="39"/>
        <v/>
      </c>
      <c r="H354" s="273" t="str">
        <f t="shared" si="40"/>
        <v/>
      </c>
      <c r="I354" s="273" t="str">
        <f t="shared" si="41"/>
        <v/>
      </c>
      <c r="J354" s="187"/>
    </row>
    <row r="355" spans="1:10">
      <c r="A355" s="271" t="str">
        <f t="shared" si="35"/>
        <v/>
      </c>
      <c r="B355" s="272" t="str">
        <f t="shared" si="36"/>
        <v/>
      </c>
      <c r="C355" s="308" t="str">
        <f t="shared" si="37"/>
        <v/>
      </c>
      <c r="D355" s="321" t="str">
        <f t="shared" si="38"/>
        <v/>
      </c>
      <c r="E355" s="322"/>
      <c r="F355" s="322"/>
      <c r="G355" s="273" t="str">
        <f t="shared" si="39"/>
        <v/>
      </c>
      <c r="H355" s="273" t="str">
        <f t="shared" si="40"/>
        <v/>
      </c>
      <c r="I355" s="273" t="str">
        <f t="shared" si="41"/>
        <v/>
      </c>
      <c r="J355" s="187"/>
    </row>
    <row r="356" spans="1:10">
      <c r="A356" s="271" t="str">
        <f t="shared" si="35"/>
        <v/>
      </c>
      <c r="B356" s="272" t="str">
        <f t="shared" si="36"/>
        <v/>
      </c>
      <c r="C356" s="308" t="str">
        <f t="shared" si="37"/>
        <v/>
      </c>
      <c r="D356" s="321" t="str">
        <f t="shared" si="38"/>
        <v/>
      </c>
      <c r="E356" s="322"/>
      <c r="F356" s="322"/>
      <c r="G356" s="273" t="str">
        <f t="shared" si="39"/>
        <v/>
      </c>
      <c r="H356" s="273" t="str">
        <f t="shared" si="40"/>
        <v/>
      </c>
      <c r="I356" s="273" t="str">
        <f t="shared" si="41"/>
        <v/>
      </c>
      <c r="J356" s="187"/>
    </row>
    <row r="357" spans="1:10">
      <c r="A357" s="271" t="str">
        <f t="shared" si="35"/>
        <v/>
      </c>
      <c r="B357" s="272" t="str">
        <f t="shared" si="36"/>
        <v/>
      </c>
      <c r="C357" s="308" t="str">
        <f t="shared" si="37"/>
        <v/>
      </c>
      <c r="D357" s="321" t="str">
        <f t="shared" si="38"/>
        <v/>
      </c>
      <c r="E357" s="322"/>
      <c r="F357" s="322"/>
      <c r="G357" s="273" t="str">
        <f t="shared" si="39"/>
        <v/>
      </c>
      <c r="H357" s="273" t="str">
        <f t="shared" si="40"/>
        <v/>
      </c>
      <c r="I357" s="273" t="str">
        <f t="shared" si="41"/>
        <v/>
      </c>
      <c r="J357" s="187"/>
    </row>
    <row r="358" spans="1:10">
      <c r="A358" s="271" t="str">
        <f t="shared" si="35"/>
        <v/>
      </c>
      <c r="B358" s="272" t="str">
        <f t="shared" si="36"/>
        <v/>
      </c>
      <c r="C358" s="308" t="str">
        <f t="shared" si="37"/>
        <v/>
      </c>
      <c r="D358" s="321" t="str">
        <f t="shared" si="38"/>
        <v/>
      </c>
      <c r="E358" s="322"/>
      <c r="F358" s="322"/>
      <c r="G358" s="273" t="str">
        <f t="shared" si="39"/>
        <v/>
      </c>
      <c r="H358" s="273" t="str">
        <f t="shared" si="40"/>
        <v/>
      </c>
      <c r="I358" s="273" t="str">
        <f t="shared" si="41"/>
        <v/>
      </c>
      <c r="J358" s="187"/>
    </row>
    <row r="359" spans="1:10">
      <c r="A359" s="271" t="str">
        <f t="shared" si="35"/>
        <v/>
      </c>
      <c r="B359" s="272" t="str">
        <f t="shared" si="36"/>
        <v/>
      </c>
      <c r="C359" s="308" t="str">
        <f t="shared" si="37"/>
        <v/>
      </c>
      <c r="D359" s="321" t="str">
        <f t="shared" si="38"/>
        <v/>
      </c>
      <c r="E359" s="322"/>
      <c r="F359" s="322"/>
      <c r="G359" s="273" t="str">
        <f t="shared" si="39"/>
        <v/>
      </c>
      <c r="H359" s="273" t="str">
        <f t="shared" si="40"/>
        <v/>
      </c>
      <c r="I359" s="273" t="str">
        <f t="shared" si="41"/>
        <v/>
      </c>
      <c r="J359" s="187"/>
    </row>
    <row r="360" spans="1:10">
      <c r="A360" s="271" t="str">
        <f t="shared" si="35"/>
        <v/>
      </c>
      <c r="B360" s="272" t="str">
        <f t="shared" si="36"/>
        <v/>
      </c>
      <c r="C360" s="308" t="str">
        <f t="shared" si="37"/>
        <v/>
      </c>
      <c r="D360" s="321" t="str">
        <f t="shared" si="38"/>
        <v/>
      </c>
      <c r="E360" s="322"/>
      <c r="F360" s="322"/>
      <c r="G360" s="273" t="str">
        <f t="shared" si="39"/>
        <v/>
      </c>
      <c r="H360" s="273" t="str">
        <f t="shared" si="40"/>
        <v/>
      </c>
      <c r="I360" s="273" t="str">
        <f t="shared" si="41"/>
        <v/>
      </c>
      <c r="J360" s="187"/>
    </row>
    <row r="361" spans="1:10">
      <c r="A361" s="271" t="str">
        <f t="shared" si="35"/>
        <v/>
      </c>
      <c r="B361" s="272" t="str">
        <f t="shared" si="36"/>
        <v/>
      </c>
      <c r="C361" s="308" t="str">
        <f t="shared" si="37"/>
        <v/>
      </c>
      <c r="D361" s="321" t="str">
        <f t="shared" si="38"/>
        <v/>
      </c>
      <c r="E361" s="322"/>
      <c r="F361" s="322"/>
      <c r="G361" s="273" t="str">
        <f t="shared" si="39"/>
        <v/>
      </c>
      <c r="H361" s="273" t="str">
        <f t="shared" si="40"/>
        <v/>
      </c>
      <c r="I361" s="273" t="str">
        <f t="shared" si="41"/>
        <v/>
      </c>
      <c r="J361" s="187"/>
    </row>
    <row r="362" spans="1:10">
      <c r="A362" s="271" t="str">
        <f t="shared" si="35"/>
        <v/>
      </c>
      <c r="B362" s="272" t="str">
        <f t="shared" si="36"/>
        <v/>
      </c>
      <c r="C362" s="308" t="str">
        <f t="shared" si="37"/>
        <v/>
      </c>
      <c r="D362" s="321" t="str">
        <f t="shared" si="38"/>
        <v/>
      </c>
      <c r="E362" s="322"/>
      <c r="F362" s="322"/>
      <c r="G362" s="273" t="str">
        <f t="shared" si="39"/>
        <v/>
      </c>
      <c r="H362" s="273" t="str">
        <f t="shared" si="40"/>
        <v/>
      </c>
      <c r="I362" s="273" t="str">
        <f t="shared" si="41"/>
        <v/>
      </c>
      <c r="J362" s="187"/>
    </row>
    <row r="363" spans="1:10">
      <c r="A363" s="271" t="str">
        <f t="shared" si="35"/>
        <v/>
      </c>
      <c r="B363" s="272" t="str">
        <f t="shared" si="36"/>
        <v/>
      </c>
      <c r="C363" s="308" t="str">
        <f t="shared" si="37"/>
        <v/>
      </c>
      <c r="D363" s="321" t="str">
        <f t="shared" si="38"/>
        <v/>
      </c>
      <c r="E363" s="322"/>
      <c r="F363" s="322"/>
      <c r="G363" s="273" t="str">
        <f t="shared" si="39"/>
        <v/>
      </c>
      <c r="H363" s="273" t="str">
        <f t="shared" si="40"/>
        <v/>
      </c>
      <c r="I363" s="273" t="str">
        <f t="shared" si="41"/>
        <v/>
      </c>
      <c r="J363" s="187"/>
    </row>
    <row r="364" spans="1:10">
      <c r="A364" s="271" t="str">
        <f t="shared" si="35"/>
        <v/>
      </c>
      <c r="B364" s="272" t="str">
        <f t="shared" si="36"/>
        <v/>
      </c>
      <c r="C364" s="308" t="str">
        <f t="shared" si="37"/>
        <v/>
      </c>
      <c r="D364" s="321" t="str">
        <f t="shared" si="38"/>
        <v/>
      </c>
      <c r="E364" s="322"/>
      <c r="F364" s="322"/>
      <c r="G364" s="273" t="str">
        <f t="shared" si="39"/>
        <v/>
      </c>
      <c r="H364" s="273" t="str">
        <f t="shared" si="40"/>
        <v/>
      </c>
      <c r="I364" s="273" t="str">
        <f t="shared" si="41"/>
        <v/>
      </c>
      <c r="J364" s="187"/>
    </row>
    <row r="365" spans="1:10">
      <c r="A365" s="271" t="str">
        <f t="shared" si="35"/>
        <v/>
      </c>
      <c r="B365" s="272" t="str">
        <f t="shared" si="36"/>
        <v/>
      </c>
      <c r="C365" s="308" t="str">
        <f t="shared" si="37"/>
        <v/>
      </c>
      <c r="D365" s="321" t="str">
        <f t="shared" si="38"/>
        <v/>
      </c>
      <c r="E365" s="322"/>
      <c r="F365" s="322"/>
      <c r="G365" s="273" t="str">
        <f t="shared" si="39"/>
        <v/>
      </c>
      <c r="H365" s="273" t="str">
        <f t="shared" si="40"/>
        <v/>
      </c>
      <c r="I365" s="273" t="str">
        <f t="shared" si="41"/>
        <v/>
      </c>
      <c r="J365" s="187"/>
    </row>
    <row r="366" spans="1:10">
      <c r="A366" s="271" t="str">
        <f t="shared" si="35"/>
        <v/>
      </c>
      <c r="B366" s="272" t="str">
        <f t="shared" si="36"/>
        <v/>
      </c>
      <c r="C366" s="308" t="str">
        <f t="shared" si="37"/>
        <v/>
      </c>
      <c r="D366" s="321" t="str">
        <f t="shared" si="38"/>
        <v/>
      </c>
      <c r="E366" s="322"/>
      <c r="F366" s="322"/>
      <c r="G366" s="273" t="str">
        <f t="shared" si="39"/>
        <v/>
      </c>
      <c r="H366" s="273" t="str">
        <f t="shared" si="40"/>
        <v/>
      </c>
      <c r="I366" s="273" t="str">
        <f t="shared" si="41"/>
        <v/>
      </c>
      <c r="J366" s="187"/>
    </row>
    <row r="367" spans="1:10">
      <c r="A367" s="271" t="str">
        <f t="shared" si="35"/>
        <v/>
      </c>
      <c r="B367" s="272" t="str">
        <f t="shared" si="36"/>
        <v/>
      </c>
      <c r="C367" s="308" t="str">
        <f t="shared" si="37"/>
        <v/>
      </c>
      <c r="D367" s="321" t="str">
        <f t="shared" si="38"/>
        <v/>
      </c>
      <c r="E367" s="322"/>
      <c r="F367" s="322"/>
      <c r="G367" s="273" t="str">
        <f t="shared" si="39"/>
        <v/>
      </c>
      <c r="H367" s="273" t="str">
        <f t="shared" si="40"/>
        <v/>
      </c>
      <c r="I367" s="273" t="str">
        <f t="shared" si="41"/>
        <v/>
      </c>
      <c r="J367" s="187"/>
    </row>
    <row r="368" spans="1:10">
      <c r="A368" s="271" t="str">
        <f t="shared" si="35"/>
        <v/>
      </c>
      <c r="B368" s="272" t="str">
        <f t="shared" si="36"/>
        <v/>
      </c>
      <c r="C368" s="308" t="str">
        <f t="shared" si="37"/>
        <v/>
      </c>
      <c r="D368" s="321" t="str">
        <f t="shared" si="38"/>
        <v/>
      </c>
      <c r="E368" s="322"/>
      <c r="F368" s="322"/>
      <c r="G368" s="273" t="str">
        <f t="shared" si="39"/>
        <v/>
      </c>
      <c r="H368" s="273" t="str">
        <f t="shared" si="40"/>
        <v/>
      </c>
      <c r="I368" s="273" t="str">
        <f t="shared" si="41"/>
        <v/>
      </c>
      <c r="J368" s="187"/>
    </row>
    <row r="369" spans="1:10">
      <c r="A369" s="271" t="str">
        <f t="shared" si="35"/>
        <v/>
      </c>
      <c r="B369" s="272" t="str">
        <f t="shared" si="36"/>
        <v/>
      </c>
      <c r="C369" s="308" t="str">
        <f t="shared" si="37"/>
        <v/>
      </c>
      <c r="D369" s="321" t="str">
        <f t="shared" si="38"/>
        <v/>
      </c>
      <c r="E369" s="322"/>
      <c r="F369" s="322"/>
      <c r="G369" s="273" t="str">
        <f t="shared" si="39"/>
        <v/>
      </c>
      <c r="H369" s="273" t="str">
        <f t="shared" si="40"/>
        <v/>
      </c>
      <c r="I369" s="273" t="str">
        <f t="shared" si="41"/>
        <v/>
      </c>
      <c r="J369" s="187"/>
    </row>
    <row r="370" spans="1:10">
      <c r="A370" s="271" t="str">
        <f t="shared" si="35"/>
        <v/>
      </c>
      <c r="B370" s="272" t="str">
        <f t="shared" si="36"/>
        <v/>
      </c>
      <c r="C370" s="308" t="str">
        <f t="shared" si="37"/>
        <v/>
      </c>
      <c r="D370" s="321" t="str">
        <f t="shared" si="38"/>
        <v/>
      </c>
      <c r="E370" s="322"/>
      <c r="F370" s="322"/>
      <c r="G370" s="273" t="str">
        <f t="shared" si="39"/>
        <v/>
      </c>
      <c r="H370" s="273" t="str">
        <f t="shared" si="40"/>
        <v/>
      </c>
      <c r="I370" s="273" t="str">
        <f t="shared" si="41"/>
        <v/>
      </c>
      <c r="J370" s="187"/>
    </row>
    <row r="371" spans="1:10">
      <c r="A371" s="271" t="str">
        <f t="shared" si="35"/>
        <v/>
      </c>
      <c r="B371" s="272" t="str">
        <f t="shared" si="36"/>
        <v/>
      </c>
      <c r="C371" s="308" t="str">
        <f t="shared" si="37"/>
        <v/>
      </c>
      <c r="D371" s="321" t="str">
        <f t="shared" si="38"/>
        <v/>
      </c>
      <c r="E371" s="322"/>
      <c r="F371" s="322"/>
      <c r="G371" s="273" t="str">
        <f t="shared" si="39"/>
        <v/>
      </c>
      <c r="H371" s="273" t="str">
        <f t="shared" si="40"/>
        <v/>
      </c>
      <c r="I371" s="273" t="str">
        <f t="shared" si="41"/>
        <v/>
      </c>
      <c r="J371" s="187"/>
    </row>
    <row r="372" spans="1:10">
      <c r="A372" s="271" t="str">
        <f t="shared" si="35"/>
        <v/>
      </c>
      <c r="B372" s="272" t="str">
        <f t="shared" si="36"/>
        <v/>
      </c>
      <c r="C372" s="308" t="str">
        <f t="shared" si="37"/>
        <v/>
      </c>
      <c r="D372" s="321" t="str">
        <f t="shared" si="38"/>
        <v/>
      </c>
      <c r="E372" s="322"/>
      <c r="F372" s="322"/>
      <c r="G372" s="273" t="str">
        <f t="shared" si="39"/>
        <v/>
      </c>
      <c r="H372" s="273" t="str">
        <f t="shared" si="40"/>
        <v/>
      </c>
      <c r="I372" s="273" t="str">
        <f t="shared" si="41"/>
        <v/>
      </c>
      <c r="J372" s="187"/>
    </row>
    <row r="373" spans="1:10">
      <c r="A373" s="271" t="str">
        <f t="shared" si="35"/>
        <v/>
      </c>
      <c r="B373" s="272" t="str">
        <f t="shared" si="36"/>
        <v/>
      </c>
      <c r="C373" s="308" t="str">
        <f t="shared" si="37"/>
        <v/>
      </c>
      <c r="D373" s="321" t="str">
        <f t="shared" si="38"/>
        <v/>
      </c>
      <c r="E373" s="322"/>
      <c r="F373" s="322"/>
      <c r="G373" s="273" t="str">
        <f t="shared" si="39"/>
        <v/>
      </c>
      <c r="H373" s="273" t="str">
        <f t="shared" si="40"/>
        <v/>
      </c>
      <c r="I373" s="273" t="str">
        <f t="shared" si="41"/>
        <v/>
      </c>
      <c r="J373" s="187"/>
    </row>
    <row r="374" spans="1:10">
      <c r="A374" s="271" t="str">
        <f t="shared" si="35"/>
        <v/>
      </c>
      <c r="B374" s="272" t="str">
        <f t="shared" si="36"/>
        <v/>
      </c>
      <c r="C374" s="308" t="str">
        <f t="shared" si="37"/>
        <v/>
      </c>
      <c r="D374" s="321" t="str">
        <f t="shared" si="38"/>
        <v/>
      </c>
      <c r="E374" s="322"/>
      <c r="F374" s="322"/>
      <c r="G374" s="273" t="str">
        <f t="shared" si="39"/>
        <v/>
      </c>
      <c r="H374" s="273" t="str">
        <f t="shared" si="40"/>
        <v/>
      </c>
      <c r="I374" s="273" t="str">
        <f t="shared" si="41"/>
        <v/>
      </c>
      <c r="J374" s="187"/>
    </row>
    <row r="375" spans="1:10">
      <c r="A375" s="271" t="str">
        <f t="shared" si="35"/>
        <v/>
      </c>
      <c r="B375" s="272" t="str">
        <f t="shared" si="36"/>
        <v/>
      </c>
      <c r="C375" s="308" t="str">
        <f t="shared" si="37"/>
        <v/>
      </c>
      <c r="D375" s="321" t="str">
        <f t="shared" si="38"/>
        <v/>
      </c>
      <c r="E375" s="322"/>
      <c r="F375" s="322"/>
      <c r="G375" s="273" t="str">
        <f t="shared" si="39"/>
        <v/>
      </c>
      <c r="H375" s="273" t="str">
        <f t="shared" si="40"/>
        <v/>
      </c>
      <c r="I375" s="273" t="str">
        <f t="shared" si="41"/>
        <v/>
      </c>
      <c r="J375" s="187"/>
    </row>
    <row r="376" spans="1:10">
      <c r="A376" s="271" t="str">
        <f t="shared" si="35"/>
        <v/>
      </c>
      <c r="B376" s="272" t="str">
        <f t="shared" si="36"/>
        <v/>
      </c>
      <c r="C376" s="308" t="str">
        <f t="shared" si="37"/>
        <v/>
      </c>
      <c r="D376" s="321" t="str">
        <f t="shared" si="38"/>
        <v/>
      </c>
      <c r="E376" s="322"/>
      <c r="F376" s="322"/>
      <c r="G376" s="273" t="str">
        <f t="shared" si="39"/>
        <v/>
      </c>
      <c r="H376" s="273" t="str">
        <f t="shared" si="40"/>
        <v/>
      </c>
      <c r="I376" s="273" t="str">
        <f t="shared" si="41"/>
        <v/>
      </c>
      <c r="J376" s="187"/>
    </row>
    <row r="377" spans="1:10">
      <c r="A377" s="271" t="str">
        <f t="shared" si="35"/>
        <v/>
      </c>
      <c r="B377" s="272" t="str">
        <f t="shared" si="36"/>
        <v/>
      </c>
      <c r="C377" s="308" t="str">
        <f t="shared" si="37"/>
        <v/>
      </c>
      <c r="D377" s="321" t="str">
        <f t="shared" si="38"/>
        <v/>
      </c>
      <c r="E377" s="322"/>
      <c r="F377" s="322"/>
      <c r="G377" s="273" t="str">
        <f t="shared" si="39"/>
        <v/>
      </c>
      <c r="H377" s="273" t="str">
        <f t="shared" si="40"/>
        <v/>
      </c>
      <c r="I377" s="273" t="str">
        <f t="shared" si="41"/>
        <v/>
      </c>
      <c r="J377" s="187"/>
    </row>
    <row r="378" spans="1:10">
      <c r="A378" s="271" t="str">
        <f t="shared" si="35"/>
        <v/>
      </c>
      <c r="B378" s="272" t="str">
        <f t="shared" si="36"/>
        <v/>
      </c>
      <c r="C378" s="308" t="str">
        <f t="shared" si="37"/>
        <v/>
      </c>
      <c r="D378" s="321" t="str">
        <f t="shared" si="38"/>
        <v/>
      </c>
      <c r="E378" s="322"/>
      <c r="F378" s="322"/>
      <c r="G378" s="273" t="str">
        <f t="shared" si="39"/>
        <v/>
      </c>
      <c r="H378" s="273" t="str">
        <f t="shared" si="40"/>
        <v/>
      </c>
      <c r="I378" s="273" t="str">
        <f t="shared" si="41"/>
        <v/>
      </c>
      <c r="J378" s="187"/>
    </row>
    <row r="379" spans="1:10">
      <c r="A379" s="271" t="str">
        <f t="shared" si="35"/>
        <v/>
      </c>
      <c r="B379" s="272" t="str">
        <f t="shared" si="36"/>
        <v/>
      </c>
      <c r="C379" s="308" t="str">
        <f t="shared" si="37"/>
        <v/>
      </c>
      <c r="D379" s="321" t="str">
        <f t="shared" si="38"/>
        <v/>
      </c>
      <c r="E379" s="322"/>
      <c r="F379" s="322"/>
      <c r="G379" s="273" t="str">
        <f t="shared" si="39"/>
        <v/>
      </c>
      <c r="H379" s="273" t="str">
        <f t="shared" si="40"/>
        <v/>
      </c>
      <c r="I379" s="273" t="str">
        <f t="shared" si="41"/>
        <v/>
      </c>
      <c r="J379" s="187"/>
    </row>
    <row r="380" spans="1:10">
      <c r="A380" s="271" t="str">
        <f t="shared" si="35"/>
        <v/>
      </c>
      <c r="B380" s="272" t="str">
        <f t="shared" si="36"/>
        <v/>
      </c>
      <c r="C380" s="308" t="str">
        <f t="shared" si="37"/>
        <v/>
      </c>
      <c r="D380" s="321" t="str">
        <f t="shared" si="38"/>
        <v/>
      </c>
      <c r="E380" s="322"/>
      <c r="F380" s="322"/>
      <c r="G380" s="273" t="str">
        <f t="shared" si="39"/>
        <v/>
      </c>
      <c r="H380" s="273" t="str">
        <f t="shared" si="40"/>
        <v/>
      </c>
      <c r="I380" s="273" t="str">
        <f t="shared" si="41"/>
        <v/>
      </c>
      <c r="J380" s="187"/>
    </row>
    <row r="381" spans="1:10">
      <c r="A381" s="271" t="str">
        <f t="shared" si="35"/>
        <v/>
      </c>
      <c r="B381" s="272" t="str">
        <f t="shared" si="36"/>
        <v/>
      </c>
      <c r="C381" s="308" t="str">
        <f t="shared" si="37"/>
        <v/>
      </c>
      <c r="D381" s="321" t="str">
        <f t="shared" si="38"/>
        <v/>
      </c>
      <c r="E381" s="322"/>
      <c r="F381" s="322"/>
      <c r="G381" s="273" t="str">
        <f t="shared" si="39"/>
        <v/>
      </c>
      <c r="H381" s="273" t="str">
        <f t="shared" si="40"/>
        <v/>
      </c>
      <c r="I381" s="273" t="str">
        <f t="shared" si="41"/>
        <v/>
      </c>
      <c r="J381" s="187"/>
    </row>
    <row r="382" spans="1:10">
      <c r="A382" s="271" t="str">
        <f t="shared" si="35"/>
        <v/>
      </c>
      <c r="B382" s="272" t="str">
        <f t="shared" si="36"/>
        <v/>
      </c>
      <c r="C382" s="308" t="str">
        <f t="shared" si="37"/>
        <v/>
      </c>
      <c r="D382" s="321" t="str">
        <f t="shared" si="38"/>
        <v/>
      </c>
      <c r="E382" s="322"/>
      <c r="F382" s="322"/>
      <c r="G382" s="273" t="str">
        <f t="shared" si="39"/>
        <v/>
      </c>
      <c r="H382" s="273" t="str">
        <f t="shared" si="40"/>
        <v/>
      </c>
      <c r="I382" s="273" t="str">
        <f t="shared" si="41"/>
        <v/>
      </c>
      <c r="J382" s="187"/>
    </row>
    <row r="383" spans="1:10">
      <c r="A383" s="271" t="str">
        <f t="shared" si="35"/>
        <v/>
      </c>
      <c r="B383" s="272" t="str">
        <f t="shared" si="36"/>
        <v/>
      </c>
      <c r="C383" s="308" t="str">
        <f t="shared" si="37"/>
        <v/>
      </c>
      <c r="D383" s="321" t="str">
        <f t="shared" si="38"/>
        <v/>
      </c>
      <c r="E383" s="322"/>
      <c r="F383" s="322"/>
      <c r="G383" s="273" t="str">
        <f t="shared" si="39"/>
        <v/>
      </c>
      <c r="H383" s="273" t="str">
        <f t="shared" si="40"/>
        <v/>
      </c>
      <c r="I383" s="273" t="str">
        <f t="shared" si="41"/>
        <v/>
      </c>
      <c r="J383" s="187"/>
    </row>
    <row r="384" spans="1:10">
      <c r="A384" s="271" t="str">
        <f t="shared" si="35"/>
        <v/>
      </c>
      <c r="B384" s="272" t="str">
        <f t="shared" si="36"/>
        <v/>
      </c>
      <c r="C384" s="308" t="str">
        <f t="shared" si="37"/>
        <v/>
      </c>
      <c r="D384" s="321" t="str">
        <f t="shared" si="38"/>
        <v/>
      </c>
      <c r="E384" s="322"/>
      <c r="F384" s="322"/>
      <c r="G384" s="273" t="str">
        <f t="shared" si="39"/>
        <v/>
      </c>
      <c r="H384" s="273" t="str">
        <f t="shared" si="40"/>
        <v/>
      </c>
      <c r="I384" s="273" t="str">
        <f t="shared" si="41"/>
        <v/>
      </c>
      <c r="J384" s="187"/>
    </row>
    <row r="385" spans="1:10">
      <c r="A385" s="271" t="str">
        <f t="shared" si="35"/>
        <v/>
      </c>
      <c r="B385" s="272" t="str">
        <f t="shared" si="36"/>
        <v/>
      </c>
      <c r="C385" s="308" t="str">
        <f t="shared" si="37"/>
        <v/>
      </c>
      <c r="D385" s="321" t="str">
        <f t="shared" si="38"/>
        <v/>
      </c>
      <c r="E385" s="322"/>
      <c r="F385" s="322"/>
      <c r="G385" s="273" t="str">
        <f t="shared" si="39"/>
        <v/>
      </c>
      <c r="H385" s="273" t="str">
        <f t="shared" si="40"/>
        <v/>
      </c>
      <c r="I385" s="273" t="str">
        <f t="shared" si="41"/>
        <v/>
      </c>
      <c r="J385" s="187"/>
    </row>
    <row r="386" spans="1:10">
      <c r="A386" s="271" t="str">
        <f t="shared" si="35"/>
        <v/>
      </c>
      <c r="B386" s="272" t="str">
        <f t="shared" si="36"/>
        <v/>
      </c>
      <c r="C386" s="308" t="str">
        <f t="shared" si="37"/>
        <v/>
      </c>
      <c r="D386" s="321" t="str">
        <f t="shared" si="38"/>
        <v/>
      </c>
      <c r="E386" s="322"/>
      <c r="F386" s="322"/>
      <c r="G386" s="273" t="str">
        <f t="shared" si="39"/>
        <v/>
      </c>
      <c r="H386" s="273" t="str">
        <f t="shared" si="40"/>
        <v/>
      </c>
      <c r="I386" s="273" t="str">
        <f t="shared" si="41"/>
        <v/>
      </c>
      <c r="J386" s="187"/>
    </row>
    <row r="387" spans="1:10">
      <c r="A387" s="271" t="str">
        <f t="shared" si="35"/>
        <v/>
      </c>
      <c r="B387" s="272" t="str">
        <f t="shared" si="36"/>
        <v/>
      </c>
      <c r="C387" s="308" t="str">
        <f t="shared" si="37"/>
        <v/>
      </c>
      <c r="D387" s="321" t="str">
        <f t="shared" si="38"/>
        <v/>
      </c>
      <c r="E387" s="322"/>
      <c r="F387" s="322"/>
      <c r="G387" s="273" t="str">
        <f t="shared" si="39"/>
        <v/>
      </c>
      <c r="H387" s="273" t="str">
        <f t="shared" si="40"/>
        <v/>
      </c>
      <c r="I387" s="273" t="str">
        <f t="shared" si="41"/>
        <v/>
      </c>
      <c r="J387" s="187"/>
    </row>
    <row r="388" spans="1:10">
      <c r="A388" s="271" t="str">
        <f t="shared" si="35"/>
        <v/>
      </c>
      <c r="B388" s="272" t="str">
        <f t="shared" si="36"/>
        <v/>
      </c>
      <c r="C388" s="308" t="str">
        <f t="shared" si="37"/>
        <v/>
      </c>
      <c r="D388" s="321" t="str">
        <f t="shared" si="38"/>
        <v/>
      </c>
      <c r="E388" s="322"/>
      <c r="F388" s="322"/>
      <c r="G388" s="273" t="str">
        <f t="shared" si="39"/>
        <v/>
      </c>
      <c r="H388" s="273" t="str">
        <f t="shared" si="40"/>
        <v/>
      </c>
      <c r="I388" s="273" t="str">
        <f t="shared" si="41"/>
        <v/>
      </c>
      <c r="J388" s="187"/>
    </row>
    <row r="389" spans="1:10">
      <c r="A389" s="271" t="str">
        <f t="shared" si="35"/>
        <v/>
      </c>
      <c r="B389" s="272" t="str">
        <f t="shared" si="36"/>
        <v/>
      </c>
      <c r="C389" s="308" t="str">
        <f t="shared" si="37"/>
        <v/>
      </c>
      <c r="D389" s="321" t="str">
        <f t="shared" si="38"/>
        <v/>
      </c>
      <c r="E389" s="322"/>
      <c r="F389" s="322"/>
      <c r="G389" s="273" t="str">
        <f t="shared" si="39"/>
        <v/>
      </c>
      <c r="H389" s="273" t="str">
        <f t="shared" si="40"/>
        <v/>
      </c>
      <c r="I389" s="273" t="str">
        <f t="shared" si="41"/>
        <v/>
      </c>
      <c r="J389" s="187"/>
    </row>
    <row r="390" spans="1:10">
      <c r="A390" s="271" t="str">
        <f t="shared" si="35"/>
        <v/>
      </c>
      <c r="B390" s="272" t="str">
        <f t="shared" si="36"/>
        <v/>
      </c>
      <c r="C390" s="308" t="str">
        <f t="shared" si="37"/>
        <v/>
      </c>
      <c r="D390" s="321" t="str">
        <f t="shared" si="38"/>
        <v/>
      </c>
      <c r="E390" s="322"/>
      <c r="F390" s="322"/>
      <c r="G390" s="273" t="str">
        <f t="shared" si="39"/>
        <v/>
      </c>
      <c r="H390" s="273" t="str">
        <f t="shared" si="40"/>
        <v/>
      </c>
      <c r="I390" s="273" t="str">
        <f t="shared" si="41"/>
        <v/>
      </c>
      <c r="J390" s="187"/>
    </row>
    <row r="391" spans="1:10">
      <c r="A391" s="271" t="str">
        <f t="shared" si="35"/>
        <v/>
      </c>
      <c r="B391" s="272" t="str">
        <f t="shared" si="36"/>
        <v/>
      </c>
      <c r="C391" s="308" t="str">
        <f t="shared" si="37"/>
        <v/>
      </c>
      <c r="D391" s="321" t="str">
        <f t="shared" si="38"/>
        <v/>
      </c>
      <c r="E391" s="322"/>
      <c r="F391" s="322"/>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8" t="str">
        <f t="shared" ref="C392:C455" si="44">IF(ROW()-7&lt;=筆數,VLOOKUP(ROW()-7,日記表,10,FALSE),"")</f>
        <v/>
      </c>
      <c r="D392" s="321" t="str">
        <f t="shared" ref="D392:D455" si="45">IF(ROW()-7&lt;=筆數,VLOOKUP(ROW()-7,日記表,11,FALSE),"")</f>
        <v/>
      </c>
      <c r="E392" s="322"/>
      <c r="F392" s="322"/>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8" t="str">
        <f t="shared" si="44"/>
        <v/>
      </c>
      <c r="D393" s="321" t="str">
        <f t="shared" si="45"/>
        <v/>
      </c>
      <c r="E393" s="322"/>
      <c r="F393" s="322"/>
      <c r="G393" s="273" t="str">
        <f t="shared" si="46"/>
        <v/>
      </c>
      <c r="H393" s="273" t="str">
        <f t="shared" si="47"/>
        <v/>
      </c>
      <c r="I393" s="273" t="str">
        <f t="shared" si="48"/>
        <v/>
      </c>
      <c r="J393" s="187"/>
    </row>
    <row r="394" spans="1:10">
      <c r="A394" s="271" t="str">
        <f t="shared" si="42"/>
        <v/>
      </c>
      <c r="B394" s="272" t="str">
        <f t="shared" si="43"/>
        <v/>
      </c>
      <c r="C394" s="308" t="str">
        <f t="shared" si="44"/>
        <v/>
      </c>
      <c r="D394" s="321" t="str">
        <f t="shared" si="45"/>
        <v/>
      </c>
      <c r="E394" s="322"/>
      <c r="F394" s="322"/>
      <c r="G394" s="273" t="str">
        <f t="shared" si="46"/>
        <v/>
      </c>
      <c r="H394" s="273" t="str">
        <f t="shared" si="47"/>
        <v/>
      </c>
      <c r="I394" s="273" t="str">
        <f t="shared" si="48"/>
        <v/>
      </c>
      <c r="J394" s="187"/>
    </row>
    <row r="395" spans="1:10">
      <c r="A395" s="271" t="str">
        <f t="shared" si="42"/>
        <v/>
      </c>
      <c r="B395" s="272" t="str">
        <f t="shared" si="43"/>
        <v/>
      </c>
      <c r="C395" s="308" t="str">
        <f t="shared" si="44"/>
        <v/>
      </c>
      <c r="D395" s="321" t="str">
        <f t="shared" si="45"/>
        <v/>
      </c>
      <c r="E395" s="322"/>
      <c r="F395" s="322"/>
      <c r="G395" s="273" t="str">
        <f t="shared" si="46"/>
        <v/>
      </c>
      <c r="H395" s="273" t="str">
        <f t="shared" si="47"/>
        <v/>
      </c>
      <c r="I395" s="273" t="str">
        <f t="shared" si="48"/>
        <v/>
      </c>
      <c r="J395" s="187"/>
    </row>
    <row r="396" spans="1:10">
      <c r="A396" s="271" t="str">
        <f t="shared" si="42"/>
        <v/>
      </c>
      <c r="B396" s="272" t="str">
        <f t="shared" si="43"/>
        <v/>
      </c>
      <c r="C396" s="308" t="str">
        <f t="shared" si="44"/>
        <v/>
      </c>
      <c r="D396" s="321" t="str">
        <f t="shared" si="45"/>
        <v/>
      </c>
      <c r="E396" s="322"/>
      <c r="F396" s="322"/>
      <c r="G396" s="273" t="str">
        <f t="shared" si="46"/>
        <v/>
      </c>
      <c r="H396" s="273" t="str">
        <f t="shared" si="47"/>
        <v/>
      </c>
      <c r="I396" s="273" t="str">
        <f t="shared" si="48"/>
        <v/>
      </c>
      <c r="J396" s="187"/>
    </row>
    <row r="397" spans="1:10">
      <c r="A397" s="271" t="str">
        <f t="shared" si="42"/>
        <v/>
      </c>
      <c r="B397" s="272" t="str">
        <f t="shared" si="43"/>
        <v/>
      </c>
      <c r="C397" s="308" t="str">
        <f t="shared" si="44"/>
        <v/>
      </c>
      <c r="D397" s="321" t="str">
        <f t="shared" si="45"/>
        <v/>
      </c>
      <c r="E397" s="322"/>
      <c r="F397" s="322"/>
      <c r="G397" s="273" t="str">
        <f t="shared" si="46"/>
        <v/>
      </c>
      <c r="H397" s="273" t="str">
        <f t="shared" si="47"/>
        <v/>
      </c>
      <c r="I397" s="273" t="str">
        <f t="shared" si="48"/>
        <v/>
      </c>
      <c r="J397" s="187"/>
    </row>
    <row r="398" spans="1:10">
      <c r="A398" s="271" t="str">
        <f t="shared" si="42"/>
        <v/>
      </c>
      <c r="B398" s="272" t="str">
        <f t="shared" si="43"/>
        <v/>
      </c>
      <c r="C398" s="308" t="str">
        <f t="shared" si="44"/>
        <v/>
      </c>
      <c r="D398" s="321" t="str">
        <f t="shared" si="45"/>
        <v/>
      </c>
      <c r="E398" s="322"/>
      <c r="F398" s="322"/>
      <c r="G398" s="273" t="str">
        <f t="shared" si="46"/>
        <v/>
      </c>
      <c r="H398" s="273" t="str">
        <f t="shared" si="47"/>
        <v/>
      </c>
      <c r="I398" s="273" t="str">
        <f t="shared" si="48"/>
        <v/>
      </c>
      <c r="J398" s="187"/>
    </row>
    <row r="399" spans="1:10">
      <c r="A399" s="271" t="str">
        <f t="shared" si="42"/>
        <v/>
      </c>
      <c r="B399" s="272" t="str">
        <f t="shared" si="43"/>
        <v/>
      </c>
      <c r="C399" s="308" t="str">
        <f t="shared" si="44"/>
        <v/>
      </c>
      <c r="D399" s="321" t="str">
        <f t="shared" si="45"/>
        <v/>
      </c>
      <c r="E399" s="322"/>
      <c r="F399" s="322"/>
      <c r="G399" s="273" t="str">
        <f t="shared" si="46"/>
        <v/>
      </c>
      <c r="H399" s="273" t="str">
        <f t="shared" si="47"/>
        <v/>
      </c>
      <c r="I399" s="273" t="str">
        <f t="shared" si="48"/>
        <v/>
      </c>
      <c r="J399" s="187"/>
    </row>
    <row r="400" spans="1:10">
      <c r="A400" s="271" t="str">
        <f t="shared" si="42"/>
        <v/>
      </c>
      <c r="B400" s="272" t="str">
        <f t="shared" si="43"/>
        <v/>
      </c>
      <c r="C400" s="308" t="str">
        <f t="shared" si="44"/>
        <v/>
      </c>
      <c r="D400" s="321" t="str">
        <f t="shared" si="45"/>
        <v/>
      </c>
      <c r="E400" s="322"/>
      <c r="F400" s="322"/>
      <c r="G400" s="273" t="str">
        <f t="shared" si="46"/>
        <v/>
      </c>
      <c r="H400" s="273" t="str">
        <f t="shared" si="47"/>
        <v/>
      </c>
      <c r="I400" s="273" t="str">
        <f t="shared" si="48"/>
        <v/>
      </c>
      <c r="J400" s="187"/>
    </row>
    <row r="401" spans="1:10">
      <c r="A401" s="271" t="str">
        <f t="shared" si="42"/>
        <v/>
      </c>
      <c r="B401" s="272" t="str">
        <f t="shared" si="43"/>
        <v/>
      </c>
      <c r="C401" s="308" t="str">
        <f t="shared" si="44"/>
        <v/>
      </c>
      <c r="D401" s="321" t="str">
        <f t="shared" si="45"/>
        <v/>
      </c>
      <c r="E401" s="322"/>
      <c r="F401" s="322"/>
      <c r="G401" s="273" t="str">
        <f t="shared" si="46"/>
        <v/>
      </c>
      <c r="H401" s="273" t="str">
        <f t="shared" si="47"/>
        <v/>
      </c>
      <c r="I401" s="273" t="str">
        <f t="shared" si="48"/>
        <v/>
      </c>
      <c r="J401" s="187"/>
    </row>
    <row r="402" spans="1:10">
      <c r="A402" s="271" t="str">
        <f t="shared" si="42"/>
        <v/>
      </c>
      <c r="B402" s="272" t="str">
        <f t="shared" si="43"/>
        <v/>
      </c>
      <c r="C402" s="308" t="str">
        <f t="shared" si="44"/>
        <v/>
      </c>
      <c r="D402" s="321" t="str">
        <f t="shared" si="45"/>
        <v/>
      </c>
      <c r="E402" s="322"/>
      <c r="F402" s="322"/>
      <c r="G402" s="273" t="str">
        <f t="shared" si="46"/>
        <v/>
      </c>
      <c r="H402" s="273" t="str">
        <f t="shared" si="47"/>
        <v/>
      </c>
      <c r="I402" s="273" t="str">
        <f t="shared" si="48"/>
        <v/>
      </c>
      <c r="J402" s="187"/>
    </row>
    <row r="403" spans="1:10">
      <c r="A403" s="271" t="str">
        <f t="shared" si="42"/>
        <v/>
      </c>
      <c r="B403" s="272" t="str">
        <f t="shared" si="43"/>
        <v/>
      </c>
      <c r="C403" s="308" t="str">
        <f t="shared" si="44"/>
        <v/>
      </c>
      <c r="D403" s="321" t="str">
        <f t="shared" si="45"/>
        <v/>
      </c>
      <c r="E403" s="322"/>
      <c r="F403" s="322"/>
      <c r="G403" s="273" t="str">
        <f t="shared" si="46"/>
        <v/>
      </c>
      <c r="H403" s="273" t="str">
        <f t="shared" si="47"/>
        <v/>
      </c>
      <c r="I403" s="273" t="str">
        <f t="shared" si="48"/>
        <v/>
      </c>
      <c r="J403" s="187"/>
    </row>
    <row r="404" spans="1:10">
      <c r="A404" s="271" t="str">
        <f t="shared" si="42"/>
        <v/>
      </c>
      <c r="B404" s="272" t="str">
        <f t="shared" si="43"/>
        <v/>
      </c>
      <c r="C404" s="308" t="str">
        <f t="shared" si="44"/>
        <v/>
      </c>
      <c r="D404" s="321" t="str">
        <f t="shared" si="45"/>
        <v/>
      </c>
      <c r="E404" s="322"/>
      <c r="F404" s="322"/>
      <c r="G404" s="273" t="str">
        <f t="shared" si="46"/>
        <v/>
      </c>
      <c r="H404" s="273" t="str">
        <f t="shared" si="47"/>
        <v/>
      </c>
      <c r="I404" s="273" t="str">
        <f t="shared" si="48"/>
        <v/>
      </c>
      <c r="J404" s="187"/>
    </row>
    <row r="405" spans="1:10">
      <c r="A405" s="271" t="str">
        <f t="shared" si="42"/>
        <v/>
      </c>
      <c r="B405" s="272" t="str">
        <f t="shared" si="43"/>
        <v/>
      </c>
      <c r="C405" s="308" t="str">
        <f t="shared" si="44"/>
        <v/>
      </c>
      <c r="D405" s="321" t="str">
        <f t="shared" si="45"/>
        <v/>
      </c>
      <c r="E405" s="322"/>
      <c r="F405" s="322"/>
      <c r="G405" s="273" t="str">
        <f t="shared" si="46"/>
        <v/>
      </c>
      <c r="H405" s="273" t="str">
        <f t="shared" si="47"/>
        <v/>
      </c>
      <c r="I405" s="273" t="str">
        <f t="shared" si="48"/>
        <v/>
      </c>
      <c r="J405" s="187"/>
    </row>
    <row r="406" spans="1:10">
      <c r="A406" s="271" t="str">
        <f t="shared" si="42"/>
        <v/>
      </c>
      <c r="B406" s="272" t="str">
        <f t="shared" si="43"/>
        <v/>
      </c>
      <c r="C406" s="308" t="str">
        <f t="shared" si="44"/>
        <v/>
      </c>
      <c r="D406" s="321" t="str">
        <f t="shared" si="45"/>
        <v/>
      </c>
      <c r="E406" s="322"/>
      <c r="F406" s="322"/>
      <c r="G406" s="273" t="str">
        <f t="shared" si="46"/>
        <v/>
      </c>
      <c r="H406" s="273" t="str">
        <f t="shared" si="47"/>
        <v/>
      </c>
      <c r="I406" s="273" t="str">
        <f t="shared" si="48"/>
        <v/>
      </c>
      <c r="J406" s="187"/>
    </row>
    <row r="407" spans="1:10">
      <c r="A407" s="271" t="str">
        <f t="shared" si="42"/>
        <v/>
      </c>
      <c r="B407" s="272" t="str">
        <f t="shared" si="43"/>
        <v/>
      </c>
      <c r="C407" s="308" t="str">
        <f t="shared" si="44"/>
        <v/>
      </c>
      <c r="D407" s="321" t="str">
        <f t="shared" si="45"/>
        <v/>
      </c>
      <c r="E407" s="322"/>
      <c r="F407" s="322"/>
      <c r="G407" s="273" t="str">
        <f t="shared" si="46"/>
        <v/>
      </c>
      <c r="H407" s="273" t="str">
        <f t="shared" si="47"/>
        <v/>
      </c>
      <c r="I407" s="273" t="str">
        <f t="shared" si="48"/>
        <v/>
      </c>
      <c r="J407" s="187"/>
    </row>
    <row r="408" spans="1:10">
      <c r="A408" s="271" t="str">
        <f t="shared" si="42"/>
        <v/>
      </c>
      <c r="B408" s="272" t="str">
        <f t="shared" si="43"/>
        <v/>
      </c>
      <c r="C408" s="308" t="str">
        <f t="shared" si="44"/>
        <v/>
      </c>
      <c r="D408" s="321" t="str">
        <f t="shared" si="45"/>
        <v/>
      </c>
      <c r="E408" s="322"/>
      <c r="F408" s="322"/>
      <c r="G408" s="273" t="str">
        <f t="shared" si="46"/>
        <v/>
      </c>
      <c r="H408" s="273" t="str">
        <f t="shared" si="47"/>
        <v/>
      </c>
      <c r="I408" s="273" t="str">
        <f t="shared" si="48"/>
        <v/>
      </c>
      <c r="J408" s="187"/>
    </row>
    <row r="409" spans="1:10">
      <c r="A409" s="271" t="str">
        <f t="shared" si="42"/>
        <v/>
      </c>
      <c r="B409" s="272" t="str">
        <f t="shared" si="43"/>
        <v/>
      </c>
      <c r="C409" s="308" t="str">
        <f t="shared" si="44"/>
        <v/>
      </c>
      <c r="D409" s="321" t="str">
        <f t="shared" si="45"/>
        <v/>
      </c>
      <c r="E409" s="322"/>
      <c r="F409" s="322"/>
      <c r="G409" s="273" t="str">
        <f t="shared" si="46"/>
        <v/>
      </c>
      <c r="H409" s="273" t="str">
        <f t="shared" si="47"/>
        <v/>
      </c>
      <c r="I409" s="273" t="str">
        <f t="shared" si="48"/>
        <v/>
      </c>
      <c r="J409" s="187"/>
    </row>
    <row r="410" spans="1:10">
      <c r="A410" s="271" t="str">
        <f t="shared" si="42"/>
        <v/>
      </c>
      <c r="B410" s="272" t="str">
        <f t="shared" si="43"/>
        <v/>
      </c>
      <c r="C410" s="308" t="str">
        <f t="shared" si="44"/>
        <v/>
      </c>
      <c r="D410" s="321" t="str">
        <f t="shared" si="45"/>
        <v/>
      </c>
      <c r="E410" s="322"/>
      <c r="F410" s="322"/>
      <c r="G410" s="273" t="str">
        <f t="shared" si="46"/>
        <v/>
      </c>
      <c r="H410" s="273" t="str">
        <f t="shared" si="47"/>
        <v/>
      </c>
      <c r="I410" s="273" t="str">
        <f t="shared" si="48"/>
        <v/>
      </c>
      <c r="J410" s="187"/>
    </row>
    <row r="411" spans="1:10">
      <c r="A411" s="271" t="str">
        <f t="shared" si="42"/>
        <v/>
      </c>
      <c r="B411" s="272" t="str">
        <f t="shared" si="43"/>
        <v/>
      </c>
      <c r="C411" s="308" t="str">
        <f t="shared" si="44"/>
        <v/>
      </c>
      <c r="D411" s="321" t="str">
        <f t="shared" si="45"/>
        <v/>
      </c>
      <c r="E411" s="322"/>
      <c r="F411" s="322"/>
      <c r="G411" s="273" t="str">
        <f t="shared" si="46"/>
        <v/>
      </c>
      <c r="H411" s="273" t="str">
        <f t="shared" si="47"/>
        <v/>
      </c>
      <c r="I411" s="273" t="str">
        <f t="shared" si="48"/>
        <v/>
      </c>
      <c r="J411" s="187"/>
    </row>
    <row r="412" spans="1:10">
      <c r="A412" s="271" t="str">
        <f t="shared" si="42"/>
        <v/>
      </c>
      <c r="B412" s="272" t="str">
        <f t="shared" si="43"/>
        <v/>
      </c>
      <c r="C412" s="308" t="str">
        <f t="shared" si="44"/>
        <v/>
      </c>
      <c r="D412" s="321" t="str">
        <f t="shared" si="45"/>
        <v/>
      </c>
      <c r="E412" s="322"/>
      <c r="F412" s="322"/>
      <c r="G412" s="273" t="str">
        <f t="shared" si="46"/>
        <v/>
      </c>
      <c r="H412" s="273" t="str">
        <f t="shared" si="47"/>
        <v/>
      </c>
      <c r="I412" s="273" t="str">
        <f t="shared" si="48"/>
        <v/>
      </c>
      <c r="J412" s="187"/>
    </row>
    <row r="413" spans="1:10">
      <c r="A413" s="271" t="str">
        <f t="shared" si="42"/>
        <v/>
      </c>
      <c r="B413" s="272" t="str">
        <f t="shared" si="43"/>
        <v/>
      </c>
      <c r="C413" s="308" t="str">
        <f t="shared" si="44"/>
        <v/>
      </c>
      <c r="D413" s="321" t="str">
        <f t="shared" si="45"/>
        <v/>
      </c>
      <c r="E413" s="322"/>
      <c r="F413" s="322"/>
      <c r="G413" s="273" t="str">
        <f t="shared" si="46"/>
        <v/>
      </c>
      <c r="H413" s="273" t="str">
        <f t="shared" si="47"/>
        <v/>
      </c>
      <c r="I413" s="273" t="str">
        <f t="shared" si="48"/>
        <v/>
      </c>
      <c r="J413" s="187"/>
    </row>
    <row r="414" spans="1:10">
      <c r="A414" s="271" t="str">
        <f t="shared" si="42"/>
        <v/>
      </c>
      <c r="B414" s="272" t="str">
        <f t="shared" si="43"/>
        <v/>
      </c>
      <c r="C414" s="308" t="str">
        <f t="shared" si="44"/>
        <v/>
      </c>
      <c r="D414" s="321" t="str">
        <f t="shared" si="45"/>
        <v/>
      </c>
      <c r="E414" s="322"/>
      <c r="F414" s="322"/>
      <c r="G414" s="273" t="str">
        <f t="shared" si="46"/>
        <v/>
      </c>
      <c r="H414" s="273" t="str">
        <f t="shared" si="47"/>
        <v/>
      </c>
      <c r="I414" s="273" t="str">
        <f t="shared" si="48"/>
        <v/>
      </c>
      <c r="J414" s="187"/>
    </row>
    <row r="415" spans="1:10">
      <c r="A415" s="271" t="str">
        <f t="shared" si="42"/>
        <v/>
      </c>
      <c r="B415" s="272" t="str">
        <f t="shared" si="43"/>
        <v/>
      </c>
      <c r="C415" s="308" t="str">
        <f t="shared" si="44"/>
        <v/>
      </c>
      <c r="D415" s="321" t="str">
        <f t="shared" si="45"/>
        <v/>
      </c>
      <c r="E415" s="322"/>
      <c r="F415" s="322"/>
      <c r="G415" s="273" t="str">
        <f t="shared" si="46"/>
        <v/>
      </c>
      <c r="H415" s="273" t="str">
        <f t="shared" si="47"/>
        <v/>
      </c>
      <c r="I415" s="273" t="str">
        <f t="shared" si="48"/>
        <v/>
      </c>
      <c r="J415" s="187"/>
    </row>
    <row r="416" spans="1:10">
      <c r="A416" s="271" t="str">
        <f t="shared" si="42"/>
        <v/>
      </c>
      <c r="B416" s="272" t="str">
        <f t="shared" si="43"/>
        <v/>
      </c>
      <c r="C416" s="308" t="str">
        <f t="shared" si="44"/>
        <v/>
      </c>
      <c r="D416" s="321" t="str">
        <f t="shared" si="45"/>
        <v/>
      </c>
      <c r="E416" s="322"/>
      <c r="F416" s="322"/>
      <c r="G416" s="273" t="str">
        <f t="shared" si="46"/>
        <v/>
      </c>
      <c r="H416" s="273" t="str">
        <f t="shared" si="47"/>
        <v/>
      </c>
      <c r="I416" s="273" t="str">
        <f t="shared" si="48"/>
        <v/>
      </c>
      <c r="J416" s="187"/>
    </row>
    <row r="417" spans="1:10">
      <c r="A417" s="271" t="str">
        <f t="shared" si="42"/>
        <v/>
      </c>
      <c r="B417" s="272" t="str">
        <f t="shared" si="43"/>
        <v/>
      </c>
      <c r="C417" s="308" t="str">
        <f t="shared" si="44"/>
        <v/>
      </c>
      <c r="D417" s="321" t="str">
        <f t="shared" si="45"/>
        <v/>
      </c>
      <c r="E417" s="322"/>
      <c r="F417" s="322"/>
      <c r="G417" s="273" t="str">
        <f t="shared" si="46"/>
        <v/>
      </c>
      <c r="H417" s="273" t="str">
        <f t="shared" si="47"/>
        <v/>
      </c>
      <c r="I417" s="273" t="str">
        <f t="shared" si="48"/>
        <v/>
      </c>
      <c r="J417" s="187"/>
    </row>
    <row r="418" spans="1:10">
      <c r="A418" s="271" t="str">
        <f t="shared" si="42"/>
        <v/>
      </c>
      <c r="B418" s="272" t="str">
        <f t="shared" si="43"/>
        <v/>
      </c>
      <c r="C418" s="308" t="str">
        <f t="shared" si="44"/>
        <v/>
      </c>
      <c r="D418" s="321" t="str">
        <f t="shared" si="45"/>
        <v/>
      </c>
      <c r="E418" s="322"/>
      <c r="F418" s="322"/>
      <c r="G418" s="273" t="str">
        <f t="shared" si="46"/>
        <v/>
      </c>
      <c r="H418" s="273" t="str">
        <f t="shared" si="47"/>
        <v/>
      </c>
      <c r="I418" s="273" t="str">
        <f t="shared" si="48"/>
        <v/>
      </c>
      <c r="J418" s="187"/>
    </row>
    <row r="419" spans="1:10">
      <c r="A419" s="271" t="str">
        <f t="shared" si="42"/>
        <v/>
      </c>
      <c r="B419" s="272" t="str">
        <f t="shared" si="43"/>
        <v/>
      </c>
      <c r="C419" s="308" t="str">
        <f t="shared" si="44"/>
        <v/>
      </c>
      <c r="D419" s="321" t="str">
        <f t="shared" si="45"/>
        <v/>
      </c>
      <c r="E419" s="322"/>
      <c r="F419" s="322"/>
      <c r="G419" s="273" t="str">
        <f t="shared" si="46"/>
        <v/>
      </c>
      <c r="H419" s="273" t="str">
        <f t="shared" si="47"/>
        <v/>
      </c>
      <c r="I419" s="273" t="str">
        <f t="shared" si="48"/>
        <v/>
      </c>
      <c r="J419" s="187"/>
    </row>
    <row r="420" spans="1:10">
      <c r="A420" s="271" t="str">
        <f t="shared" si="42"/>
        <v/>
      </c>
      <c r="B420" s="272" t="str">
        <f t="shared" si="43"/>
        <v/>
      </c>
      <c r="C420" s="308" t="str">
        <f t="shared" si="44"/>
        <v/>
      </c>
      <c r="D420" s="321" t="str">
        <f t="shared" si="45"/>
        <v/>
      </c>
      <c r="E420" s="322"/>
      <c r="F420" s="322"/>
      <c r="G420" s="273" t="str">
        <f t="shared" si="46"/>
        <v/>
      </c>
      <c r="H420" s="273" t="str">
        <f t="shared" si="47"/>
        <v/>
      </c>
      <c r="I420" s="273" t="str">
        <f t="shared" si="48"/>
        <v/>
      </c>
      <c r="J420" s="187"/>
    </row>
    <row r="421" spans="1:10">
      <c r="A421" s="271" t="str">
        <f t="shared" si="42"/>
        <v/>
      </c>
      <c r="B421" s="272" t="str">
        <f t="shared" si="43"/>
        <v/>
      </c>
      <c r="C421" s="308" t="str">
        <f t="shared" si="44"/>
        <v/>
      </c>
      <c r="D421" s="321" t="str">
        <f t="shared" si="45"/>
        <v/>
      </c>
      <c r="E421" s="322"/>
      <c r="F421" s="322"/>
      <c r="G421" s="273" t="str">
        <f t="shared" si="46"/>
        <v/>
      </c>
      <c r="H421" s="273" t="str">
        <f t="shared" si="47"/>
        <v/>
      </c>
      <c r="I421" s="273" t="str">
        <f t="shared" si="48"/>
        <v/>
      </c>
      <c r="J421" s="187"/>
    </row>
    <row r="422" spans="1:10">
      <c r="A422" s="271" t="str">
        <f t="shared" si="42"/>
        <v/>
      </c>
      <c r="B422" s="272" t="str">
        <f t="shared" si="43"/>
        <v/>
      </c>
      <c r="C422" s="308" t="str">
        <f t="shared" si="44"/>
        <v/>
      </c>
      <c r="D422" s="321" t="str">
        <f t="shared" si="45"/>
        <v/>
      </c>
      <c r="E422" s="322"/>
      <c r="F422" s="322"/>
      <c r="G422" s="273" t="str">
        <f t="shared" si="46"/>
        <v/>
      </c>
      <c r="H422" s="273" t="str">
        <f t="shared" si="47"/>
        <v/>
      </c>
      <c r="I422" s="273" t="str">
        <f t="shared" si="48"/>
        <v/>
      </c>
      <c r="J422" s="187"/>
    </row>
    <row r="423" spans="1:10">
      <c r="A423" s="271" t="str">
        <f t="shared" si="42"/>
        <v/>
      </c>
      <c r="B423" s="272" t="str">
        <f t="shared" si="43"/>
        <v/>
      </c>
      <c r="C423" s="308" t="str">
        <f t="shared" si="44"/>
        <v/>
      </c>
      <c r="D423" s="321" t="str">
        <f t="shared" si="45"/>
        <v/>
      </c>
      <c r="E423" s="322"/>
      <c r="F423" s="322"/>
      <c r="G423" s="273" t="str">
        <f t="shared" si="46"/>
        <v/>
      </c>
      <c r="H423" s="273" t="str">
        <f t="shared" si="47"/>
        <v/>
      </c>
      <c r="I423" s="273" t="str">
        <f t="shared" si="48"/>
        <v/>
      </c>
      <c r="J423" s="187"/>
    </row>
    <row r="424" spans="1:10">
      <c r="A424" s="271" t="str">
        <f t="shared" si="42"/>
        <v/>
      </c>
      <c r="B424" s="272" t="str">
        <f t="shared" si="43"/>
        <v/>
      </c>
      <c r="C424" s="308" t="str">
        <f t="shared" si="44"/>
        <v/>
      </c>
      <c r="D424" s="321" t="str">
        <f t="shared" si="45"/>
        <v/>
      </c>
      <c r="E424" s="322"/>
      <c r="F424" s="322"/>
      <c r="G424" s="273" t="str">
        <f t="shared" si="46"/>
        <v/>
      </c>
      <c r="H424" s="273" t="str">
        <f t="shared" si="47"/>
        <v/>
      </c>
      <c r="I424" s="273" t="str">
        <f t="shared" si="48"/>
        <v/>
      </c>
      <c r="J424" s="187"/>
    </row>
    <row r="425" spans="1:10">
      <c r="A425" s="271" t="str">
        <f t="shared" si="42"/>
        <v/>
      </c>
      <c r="B425" s="272" t="str">
        <f t="shared" si="43"/>
        <v/>
      </c>
      <c r="C425" s="308" t="str">
        <f t="shared" si="44"/>
        <v/>
      </c>
      <c r="D425" s="321" t="str">
        <f t="shared" si="45"/>
        <v/>
      </c>
      <c r="E425" s="322"/>
      <c r="F425" s="322"/>
      <c r="G425" s="273" t="str">
        <f t="shared" si="46"/>
        <v/>
      </c>
      <c r="H425" s="273" t="str">
        <f t="shared" si="47"/>
        <v/>
      </c>
      <c r="I425" s="273" t="str">
        <f t="shared" si="48"/>
        <v/>
      </c>
      <c r="J425" s="187"/>
    </row>
    <row r="426" spans="1:10">
      <c r="A426" s="271" t="str">
        <f t="shared" si="42"/>
        <v/>
      </c>
      <c r="B426" s="272" t="str">
        <f t="shared" si="43"/>
        <v/>
      </c>
      <c r="C426" s="308" t="str">
        <f t="shared" si="44"/>
        <v/>
      </c>
      <c r="D426" s="321" t="str">
        <f t="shared" si="45"/>
        <v/>
      </c>
      <c r="E426" s="322"/>
      <c r="F426" s="322"/>
      <c r="G426" s="273" t="str">
        <f t="shared" si="46"/>
        <v/>
      </c>
      <c r="H426" s="273" t="str">
        <f t="shared" si="47"/>
        <v/>
      </c>
      <c r="I426" s="273" t="str">
        <f t="shared" si="48"/>
        <v/>
      </c>
      <c r="J426" s="187"/>
    </row>
    <row r="427" spans="1:10">
      <c r="A427" s="271" t="str">
        <f t="shared" si="42"/>
        <v/>
      </c>
      <c r="B427" s="272" t="str">
        <f t="shared" si="43"/>
        <v/>
      </c>
      <c r="C427" s="308" t="str">
        <f t="shared" si="44"/>
        <v/>
      </c>
      <c r="D427" s="321" t="str">
        <f t="shared" si="45"/>
        <v/>
      </c>
      <c r="E427" s="322"/>
      <c r="F427" s="322"/>
      <c r="G427" s="273" t="str">
        <f t="shared" si="46"/>
        <v/>
      </c>
      <c r="H427" s="273" t="str">
        <f t="shared" si="47"/>
        <v/>
      </c>
      <c r="I427" s="273" t="str">
        <f t="shared" si="48"/>
        <v/>
      </c>
      <c r="J427" s="187"/>
    </row>
    <row r="428" spans="1:10">
      <c r="A428" s="271" t="str">
        <f t="shared" si="42"/>
        <v/>
      </c>
      <c r="B428" s="272" t="str">
        <f t="shared" si="43"/>
        <v/>
      </c>
      <c r="C428" s="308" t="str">
        <f t="shared" si="44"/>
        <v/>
      </c>
      <c r="D428" s="321" t="str">
        <f t="shared" si="45"/>
        <v/>
      </c>
      <c r="E428" s="322"/>
      <c r="F428" s="322"/>
      <c r="G428" s="273" t="str">
        <f t="shared" si="46"/>
        <v/>
      </c>
      <c r="H428" s="273" t="str">
        <f t="shared" si="47"/>
        <v/>
      </c>
      <c r="I428" s="273" t="str">
        <f t="shared" si="48"/>
        <v/>
      </c>
      <c r="J428" s="187"/>
    </row>
    <row r="429" spans="1:10">
      <c r="A429" s="271" t="str">
        <f t="shared" si="42"/>
        <v/>
      </c>
      <c r="B429" s="272" t="str">
        <f t="shared" si="43"/>
        <v/>
      </c>
      <c r="C429" s="308" t="str">
        <f t="shared" si="44"/>
        <v/>
      </c>
      <c r="D429" s="321" t="str">
        <f t="shared" si="45"/>
        <v/>
      </c>
      <c r="E429" s="322"/>
      <c r="F429" s="322"/>
      <c r="G429" s="273" t="str">
        <f t="shared" si="46"/>
        <v/>
      </c>
      <c r="H429" s="273" t="str">
        <f t="shared" si="47"/>
        <v/>
      </c>
      <c r="I429" s="273" t="str">
        <f t="shared" si="48"/>
        <v/>
      </c>
      <c r="J429" s="187"/>
    </row>
    <row r="430" spans="1:10">
      <c r="A430" s="271" t="str">
        <f t="shared" si="42"/>
        <v/>
      </c>
      <c r="B430" s="272" t="str">
        <f t="shared" si="43"/>
        <v/>
      </c>
      <c r="C430" s="308" t="str">
        <f t="shared" si="44"/>
        <v/>
      </c>
      <c r="D430" s="321" t="str">
        <f t="shared" si="45"/>
        <v/>
      </c>
      <c r="E430" s="322"/>
      <c r="F430" s="322"/>
      <c r="G430" s="273" t="str">
        <f t="shared" si="46"/>
        <v/>
      </c>
      <c r="H430" s="273" t="str">
        <f t="shared" si="47"/>
        <v/>
      </c>
      <c r="I430" s="273" t="str">
        <f t="shared" si="48"/>
        <v/>
      </c>
      <c r="J430" s="187"/>
    </row>
    <row r="431" spans="1:10">
      <c r="A431" s="271" t="str">
        <f t="shared" si="42"/>
        <v/>
      </c>
      <c r="B431" s="272" t="str">
        <f t="shared" si="43"/>
        <v/>
      </c>
      <c r="C431" s="308" t="str">
        <f t="shared" si="44"/>
        <v/>
      </c>
      <c r="D431" s="321" t="str">
        <f t="shared" si="45"/>
        <v/>
      </c>
      <c r="E431" s="322"/>
      <c r="F431" s="322"/>
      <c r="G431" s="273" t="str">
        <f t="shared" si="46"/>
        <v/>
      </c>
      <c r="H431" s="273" t="str">
        <f t="shared" si="47"/>
        <v/>
      </c>
      <c r="I431" s="273" t="str">
        <f t="shared" si="48"/>
        <v/>
      </c>
      <c r="J431" s="187"/>
    </row>
    <row r="432" spans="1:10">
      <c r="A432" s="271" t="str">
        <f t="shared" si="42"/>
        <v/>
      </c>
      <c r="B432" s="272" t="str">
        <f t="shared" si="43"/>
        <v/>
      </c>
      <c r="C432" s="308" t="str">
        <f t="shared" si="44"/>
        <v/>
      </c>
      <c r="D432" s="321" t="str">
        <f t="shared" si="45"/>
        <v/>
      </c>
      <c r="E432" s="322"/>
      <c r="F432" s="322"/>
      <c r="G432" s="273" t="str">
        <f t="shared" si="46"/>
        <v/>
      </c>
      <c r="H432" s="273" t="str">
        <f t="shared" si="47"/>
        <v/>
      </c>
      <c r="I432" s="273" t="str">
        <f t="shared" si="48"/>
        <v/>
      </c>
      <c r="J432" s="187"/>
    </row>
    <row r="433" spans="1:10">
      <c r="A433" s="271" t="str">
        <f t="shared" si="42"/>
        <v/>
      </c>
      <c r="B433" s="272" t="str">
        <f t="shared" si="43"/>
        <v/>
      </c>
      <c r="C433" s="308" t="str">
        <f t="shared" si="44"/>
        <v/>
      </c>
      <c r="D433" s="321" t="str">
        <f t="shared" si="45"/>
        <v/>
      </c>
      <c r="E433" s="322"/>
      <c r="F433" s="322"/>
      <c r="G433" s="273" t="str">
        <f t="shared" si="46"/>
        <v/>
      </c>
      <c r="H433" s="273" t="str">
        <f t="shared" si="47"/>
        <v/>
      </c>
      <c r="I433" s="273" t="str">
        <f t="shared" si="48"/>
        <v/>
      </c>
      <c r="J433" s="187"/>
    </row>
    <row r="434" spans="1:10">
      <c r="A434" s="271" t="str">
        <f t="shared" si="42"/>
        <v/>
      </c>
      <c r="B434" s="272" t="str">
        <f t="shared" si="43"/>
        <v/>
      </c>
      <c r="C434" s="308" t="str">
        <f t="shared" si="44"/>
        <v/>
      </c>
      <c r="D434" s="321" t="str">
        <f t="shared" si="45"/>
        <v/>
      </c>
      <c r="E434" s="322"/>
      <c r="F434" s="322"/>
      <c r="G434" s="273" t="str">
        <f t="shared" si="46"/>
        <v/>
      </c>
      <c r="H434" s="273" t="str">
        <f t="shared" si="47"/>
        <v/>
      </c>
      <c r="I434" s="273" t="str">
        <f t="shared" si="48"/>
        <v/>
      </c>
      <c r="J434" s="187"/>
    </row>
    <row r="435" spans="1:10">
      <c r="A435" s="271" t="str">
        <f t="shared" si="42"/>
        <v/>
      </c>
      <c r="B435" s="272" t="str">
        <f t="shared" si="43"/>
        <v/>
      </c>
      <c r="C435" s="308" t="str">
        <f t="shared" si="44"/>
        <v/>
      </c>
      <c r="D435" s="321" t="str">
        <f t="shared" si="45"/>
        <v/>
      </c>
      <c r="E435" s="322"/>
      <c r="F435" s="322"/>
      <c r="G435" s="273" t="str">
        <f t="shared" si="46"/>
        <v/>
      </c>
      <c r="H435" s="273" t="str">
        <f t="shared" si="47"/>
        <v/>
      </c>
      <c r="I435" s="273" t="str">
        <f t="shared" si="48"/>
        <v/>
      </c>
      <c r="J435" s="187"/>
    </row>
    <row r="436" spans="1:10">
      <c r="A436" s="271" t="str">
        <f t="shared" si="42"/>
        <v/>
      </c>
      <c r="B436" s="272" t="str">
        <f t="shared" si="43"/>
        <v/>
      </c>
      <c r="C436" s="308" t="str">
        <f t="shared" si="44"/>
        <v/>
      </c>
      <c r="D436" s="321" t="str">
        <f t="shared" si="45"/>
        <v/>
      </c>
      <c r="E436" s="322"/>
      <c r="F436" s="322"/>
      <c r="G436" s="273" t="str">
        <f t="shared" si="46"/>
        <v/>
      </c>
      <c r="H436" s="273" t="str">
        <f t="shared" si="47"/>
        <v/>
      </c>
      <c r="I436" s="273" t="str">
        <f t="shared" si="48"/>
        <v/>
      </c>
      <c r="J436" s="187"/>
    </row>
    <row r="437" spans="1:10">
      <c r="A437" s="271" t="str">
        <f t="shared" si="42"/>
        <v/>
      </c>
      <c r="B437" s="272" t="str">
        <f t="shared" si="43"/>
        <v/>
      </c>
      <c r="C437" s="308" t="str">
        <f t="shared" si="44"/>
        <v/>
      </c>
      <c r="D437" s="321" t="str">
        <f t="shared" si="45"/>
        <v/>
      </c>
      <c r="E437" s="322"/>
      <c r="F437" s="322"/>
      <c r="G437" s="273" t="str">
        <f t="shared" si="46"/>
        <v/>
      </c>
      <c r="H437" s="273" t="str">
        <f t="shared" si="47"/>
        <v/>
      </c>
      <c r="I437" s="273" t="str">
        <f t="shared" si="48"/>
        <v/>
      </c>
      <c r="J437" s="187"/>
    </row>
    <row r="438" spans="1:10">
      <c r="A438" s="271" t="str">
        <f t="shared" si="42"/>
        <v/>
      </c>
      <c r="B438" s="272" t="str">
        <f t="shared" si="43"/>
        <v/>
      </c>
      <c r="C438" s="308" t="str">
        <f t="shared" si="44"/>
        <v/>
      </c>
      <c r="D438" s="321" t="str">
        <f t="shared" si="45"/>
        <v/>
      </c>
      <c r="E438" s="322"/>
      <c r="F438" s="322"/>
      <c r="G438" s="273" t="str">
        <f t="shared" si="46"/>
        <v/>
      </c>
      <c r="H438" s="273" t="str">
        <f t="shared" si="47"/>
        <v/>
      </c>
      <c r="I438" s="273" t="str">
        <f t="shared" si="48"/>
        <v/>
      </c>
      <c r="J438" s="187"/>
    </row>
    <row r="439" spans="1:10">
      <c r="A439" s="271" t="str">
        <f t="shared" si="42"/>
        <v/>
      </c>
      <c r="B439" s="272" t="str">
        <f t="shared" si="43"/>
        <v/>
      </c>
      <c r="C439" s="308" t="str">
        <f t="shared" si="44"/>
        <v/>
      </c>
      <c r="D439" s="321" t="str">
        <f t="shared" si="45"/>
        <v/>
      </c>
      <c r="E439" s="322"/>
      <c r="F439" s="322"/>
      <c r="G439" s="273" t="str">
        <f t="shared" si="46"/>
        <v/>
      </c>
      <c r="H439" s="273" t="str">
        <f t="shared" si="47"/>
        <v/>
      </c>
      <c r="I439" s="273" t="str">
        <f t="shared" si="48"/>
        <v/>
      </c>
      <c r="J439" s="187"/>
    </row>
    <row r="440" spans="1:10">
      <c r="A440" s="271" t="str">
        <f t="shared" si="42"/>
        <v/>
      </c>
      <c r="B440" s="272" t="str">
        <f t="shared" si="43"/>
        <v/>
      </c>
      <c r="C440" s="308" t="str">
        <f t="shared" si="44"/>
        <v/>
      </c>
      <c r="D440" s="321" t="str">
        <f t="shared" si="45"/>
        <v/>
      </c>
      <c r="E440" s="322"/>
      <c r="F440" s="322"/>
      <c r="G440" s="273" t="str">
        <f t="shared" si="46"/>
        <v/>
      </c>
      <c r="H440" s="273" t="str">
        <f t="shared" si="47"/>
        <v/>
      </c>
      <c r="I440" s="273" t="str">
        <f t="shared" si="48"/>
        <v/>
      </c>
      <c r="J440" s="187"/>
    </row>
    <row r="441" spans="1:10">
      <c r="A441" s="271" t="str">
        <f t="shared" si="42"/>
        <v/>
      </c>
      <c r="B441" s="272" t="str">
        <f t="shared" si="43"/>
        <v/>
      </c>
      <c r="C441" s="308" t="str">
        <f t="shared" si="44"/>
        <v/>
      </c>
      <c r="D441" s="321" t="str">
        <f t="shared" si="45"/>
        <v/>
      </c>
      <c r="E441" s="322"/>
      <c r="F441" s="322"/>
      <c r="G441" s="273" t="str">
        <f t="shared" si="46"/>
        <v/>
      </c>
      <c r="H441" s="273" t="str">
        <f t="shared" si="47"/>
        <v/>
      </c>
      <c r="I441" s="273" t="str">
        <f t="shared" si="48"/>
        <v/>
      </c>
      <c r="J441" s="187"/>
    </row>
    <row r="442" spans="1:10">
      <c r="A442" s="271" t="str">
        <f t="shared" si="42"/>
        <v/>
      </c>
      <c r="B442" s="272" t="str">
        <f t="shared" si="43"/>
        <v/>
      </c>
      <c r="C442" s="308" t="str">
        <f t="shared" si="44"/>
        <v/>
      </c>
      <c r="D442" s="321" t="str">
        <f t="shared" si="45"/>
        <v/>
      </c>
      <c r="E442" s="322"/>
      <c r="F442" s="322"/>
      <c r="G442" s="273" t="str">
        <f t="shared" si="46"/>
        <v/>
      </c>
      <c r="H442" s="273" t="str">
        <f t="shared" si="47"/>
        <v/>
      </c>
      <c r="I442" s="273" t="str">
        <f t="shared" si="48"/>
        <v/>
      </c>
      <c r="J442" s="187"/>
    </row>
    <row r="443" spans="1:10">
      <c r="A443" s="271" t="str">
        <f t="shared" si="42"/>
        <v/>
      </c>
      <c r="B443" s="272" t="str">
        <f t="shared" si="43"/>
        <v/>
      </c>
      <c r="C443" s="308" t="str">
        <f t="shared" si="44"/>
        <v/>
      </c>
      <c r="D443" s="321" t="str">
        <f t="shared" si="45"/>
        <v/>
      </c>
      <c r="E443" s="322"/>
      <c r="F443" s="322"/>
      <c r="G443" s="273" t="str">
        <f t="shared" si="46"/>
        <v/>
      </c>
      <c r="H443" s="273" t="str">
        <f t="shared" si="47"/>
        <v/>
      </c>
      <c r="I443" s="273" t="str">
        <f t="shared" si="48"/>
        <v/>
      </c>
      <c r="J443" s="187"/>
    </row>
    <row r="444" spans="1:10">
      <c r="A444" s="271" t="str">
        <f t="shared" si="42"/>
        <v/>
      </c>
      <c r="B444" s="272" t="str">
        <f t="shared" si="43"/>
        <v/>
      </c>
      <c r="C444" s="308" t="str">
        <f t="shared" si="44"/>
        <v/>
      </c>
      <c r="D444" s="321" t="str">
        <f t="shared" si="45"/>
        <v/>
      </c>
      <c r="E444" s="322"/>
      <c r="F444" s="322"/>
      <c r="G444" s="273" t="str">
        <f t="shared" si="46"/>
        <v/>
      </c>
      <c r="H444" s="273" t="str">
        <f t="shared" si="47"/>
        <v/>
      </c>
      <c r="I444" s="273" t="str">
        <f t="shared" si="48"/>
        <v/>
      </c>
      <c r="J444" s="187"/>
    </row>
    <row r="445" spans="1:10">
      <c r="A445" s="271" t="str">
        <f t="shared" si="42"/>
        <v/>
      </c>
      <c r="B445" s="272" t="str">
        <f t="shared" si="43"/>
        <v/>
      </c>
      <c r="C445" s="308" t="str">
        <f t="shared" si="44"/>
        <v/>
      </c>
      <c r="D445" s="321" t="str">
        <f t="shared" si="45"/>
        <v/>
      </c>
      <c r="E445" s="322"/>
      <c r="F445" s="322"/>
      <c r="G445" s="273" t="str">
        <f t="shared" si="46"/>
        <v/>
      </c>
      <c r="H445" s="273" t="str">
        <f t="shared" si="47"/>
        <v/>
      </c>
      <c r="I445" s="273" t="str">
        <f t="shared" si="48"/>
        <v/>
      </c>
      <c r="J445" s="187"/>
    </row>
    <row r="446" spans="1:10">
      <c r="A446" s="271" t="str">
        <f t="shared" si="42"/>
        <v/>
      </c>
      <c r="B446" s="272" t="str">
        <f t="shared" si="43"/>
        <v/>
      </c>
      <c r="C446" s="308" t="str">
        <f t="shared" si="44"/>
        <v/>
      </c>
      <c r="D446" s="321" t="str">
        <f t="shared" si="45"/>
        <v/>
      </c>
      <c r="E446" s="322"/>
      <c r="F446" s="322"/>
      <c r="G446" s="273" t="str">
        <f t="shared" si="46"/>
        <v/>
      </c>
      <c r="H446" s="273" t="str">
        <f t="shared" si="47"/>
        <v/>
      </c>
      <c r="I446" s="273" t="str">
        <f t="shared" si="48"/>
        <v/>
      </c>
      <c r="J446" s="187"/>
    </row>
    <row r="447" spans="1:10">
      <c r="A447" s="271" t="str">
        <f t="shared" si="42"/>
        <v/>
      </c>
      <c r="B447" s="272" t="str">
        <f t="shared" si="43"/>
        <v/>
      </c>
      <c r="C447" s="308" t="str">
        <f t="shared" si="44"/>
        <v/>
      </c>
      <c r="D447" s="321" t="str">
        <f t="shared" si="45"/>
        <v/>
      </c>
      <c r="E447" s="322"/>
      <c r="F447" s="322"/>
      <c r="G447" s="273" t="str">
        <f t="shared" si="46"/>
        <v/>
      </c>
      <c r="H447" s="273" t="str">
        <f t="shared" si="47"/>
        <v/>
      </c>
      <c r="I447" s="273" t="str">
        <f t="shared" si="48"/>
        <v/>
      </c>
      <c r="J447" s="187"/>
    </row>
    <row r="448" spans="1:10">
      <c r="A448" s="271" t="str">
        <f t="shared" si="42"/>
        <v/>
      </c>
      <c r="B448" s="272" t="str">
        <f t="shared" si="43"/>
        <v/>
      </c>
      <c r="C448" s="308" t="str">
        <f t="shared" si="44"/>
        <v/>
      </c>
      <c r="D448" s="321" t="str">
        <f t="shared" si="45"/>
        <v/>
      </c>
      <c r="E448" s="322"/>
      <c r="F448" s="322"/>
      <c r="G448" s="273" t="str">
        <f t="shared" si="46"/>
        <v/>
      </c>
      <c r="H448" s="273" t="str">
        <f t="shared" si="47"/>
        <v/>
      </c>
      <c r="I448" s="273" t="str">
        <f t="shared" si="48"/>
        <v/>
      </c>
      <c r="J448" s="187"/>
    </row>
    <row r="449" spans="1:10">
      <c r="A449" s="271" t="str">
        <f t="shared" si="42"/>
        <v/>
      </c>
      <c r="B449" s="272" t="str">
        <f t="shared" si="43"/>
        <v/>
      </c>
      <c r="C449" s="308" t="str">
        <f t="shared" si="44"/>
        <v/>
      </c>
      <c r="D449" s="321" t="str">
        <f t="shared" si="45"/>
        <v/>
      </c>
      <c r="E449" s="322"/>
      <c r="F449" s="322"/>
      <c r="G449" s="273" t="str">
        <f t="shared" si="46"/>
        <v/>
      </c>
      <c r="H449" s="273" t="str">
        <f t="shared" si="47"/>
        <v/>
      </c>
      <c r="I449" s="273" t="str">
        <f t="shared" si="48"/>
        <v/>
      </c>
      <c r="J449" s="187"/>
    </row>
    <row r="450" spans="1:10">
      <c r="A450" s="271" t="str">
        <f t="shared" si="42"/>
        <v/>
      </c>
      <c r="B450" s="272" t="str">
        <f t="shared" si="43"/>
        <v/>
      </c>
      <c r="C450" s="308" t="str">
        <f t="shared" si="44"/>
        <v/>
      </c>
      <c r="D450" s="321" t="str">
        <f t="shared" si="45"/>
        <v/>
      </c>
      <c r="E450" s="322"/>
      <c r="F450" s="322"/>
      <c r="G450" s="273" t="str">
        <f t="shared" si="46"/>
        <v/>
      </c>
      <c r="H450" s="273" t="str">
        <f t="shared" si="47"/>
        <v/>
      </c>
      <c r="I450" s="273" t="str">
        <f t="shared" si="48"/>
        <v/>
      </c>
      <c r="J450" s="187"/>
    </row>
    <row r="451" spans="1:10">
      <c r="A451" s="271" t="str">
        <f t="shared" si="42"/>
        <v/>
      </c>
      <c r="B451" s="272" t="str">
        <f t="shared" si="43"/>
        <v/>
      </c>
      <c r="C451" s="308" t="str">
        <f t="shared" si="44"/>
        <v/>
      </c>
      <c r="D451" s="321" t="str">
        <f t="shared" si="45"/>
        <v/>
      </c>
      <c r="E451" s="322"/>
      <c r="F451" s="322"/>
      <c r="G451" s="273" t="str">
        <f t="shared" si="46"/>
        <v/>
      </c>
      <c r="H451" s="273" t="str">
        <f t="shared" si="47"/>
        <v/>
      </c>
      <c r="I451" s="273" t="str">
        <f t="shared" si="48"/>
        <v/>
      </c>
      <c r="J451" s="187"/>
    </row>
    <row r="452" spans="1:10">
      <c r="A452" s="271" t="str">
        <f t="shared" si="42"/>
        <v/>
      </c>
      <c r="B452" s="272" t="str">
        <f t="shared" si="43"/>
        <v/>
      </c>
      <c r="C452" s="308" t="str">
        <f t="shared" si="44"/>
        <v/>
      </c>
      <c r="D452" s="321" t="str">
        <f t="shared" si="45"/>
        <v/>
      </c>
      <c r="E452" s="322"/>
      <c r="F452" s="322"/>
      <c r="G452" s="273" t="str">
        <f t="shared" si="46"/>
        <v/>
      </c>
      <c r="H452" s="273" t="str">
        <f t="shared" si="47"/>
        <v/>
      </c>
      <c r="I452" s="273" t="str">
        <f t="shared" si="48"/>
        <v/>
      </c>
      <c r="J452" s="187"/>
    </row>
    <row r="453" spans="1:10">
      <c r="A453" s="271" t="str">
        <f t="shared" si="42"/>
        <v/>
      </c>
      <c r="B453" s="272" t="str">
        <f t="shared" si="43"/>
        <v/>
      </c>
      <c r="C453" s="308" t="str">
        <f t="shared" si="44"/>
        <v/>
      </c>
      <c r="D453" s="321" t="str">
        <f t="shared" si="45"/>
        <v/>
      </c>
      <c r="E453" s="322"/>
      <c r="F453" s="322"/>
      <c r="G453" s="273" t="str">
        <f t="shared" si="46"/>
        <v/>
      </c>
      <c r="H453" s="273" t="str">
        <f t="shared" si="47"/>
        <v/>
      </c>
      <c r="I453" s="273" t="str">
        <f t="shared" si="48"/>
        <v/>
      </c>
      <c r="J453" s="187"/>
    </row>
    <row r="454" spans="1:10">
      <c r="A454" s="271" t="str">
        <f t="shared" si="42"/>
        <v/>
      </c>
      <c r="B454" s="272" t="str">
        <f t="shared" si="43"/>
        <v/>
      </c>
      <c r="C454" s="308" t="str">
        <f t="shared" si="44"/>
        <v/>
      </c>
      <c r="D454" s="321" t="str">
        <f t="shared" si="45"/>
        <v/>
      </c>
      <c r="E454" s="322"/>
      <c r="F454" s="322"/>
      <c r="G454" s="273" t="str">
        <f t="shared" si="46"/>
        <v/>
      </c>
      <c r="H454" s="273" t="str">
        <f t="shared" si="47"/>
        <v/>
      </c>
      <c r="I454" s="273" t="str">
        <f t="shared" si="48"/>
        <v/>
      </c>
      <c r="J454" s="187"/>
    </row>
    <row r="455" spans="1:10">
      <c r="A455" s="271" t="str">
        <f t="shared" si="42"/>
        <v/>
      </c>
      <c r="B455" s="272" t="str">
        <f t="shared" si="43"/>
        <v/>
      </c>
      <c r="C455" s="308" t="str">
        <f t="shared" si="44"/>
        <v/>
      </c>
      <c r="D455" s="321" t="str">
        <f t="shared" si="45"/>
        <v/>
      </c>
      <c r="E455" s="322"/>
      <c r="F455" s="322"/>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8" t="str">
        <f t="shared" ref="C456:C507" si="51">IF(ROW()-7&lt;=筆數,VLOOKUP(ROW()-7,日記表,10,FALSE),"")</f>
        <v/>
      </c>
      <c r="D456" s="321" t="str">
        <f t="shared" ref="D456:D507" si="52">IF(ROW()-7&lt;=筆數,VLOOKUP(ROW()-7,日記表,11,FALSE),"")</f>
        <v/>
      </c>
      <c r="E456" s="322"/>
      <c r="F456" s="322"/>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8" t="str">
        <f t="shared" si="51"/>
        <v/>
      </c>
      <c r="D457" s="321" t="str">
        <f t="shared" si="52"/>
        <v/>
      </c>
      <c r="E457" s="322"/>
      <c r="F457" s="322"/>
      <c r="G457" s="273" t="str">
        <f t="shared" si="53"/>
        <v/>
      </c>
      <c r="H457" s="273" t="str">
        <f t="shared" si="54"/>
        <v/>
      </c>
      <c r="I457" s="273" t="str">
        <f t="shared" si="55"/>
        <v/>
      </c>
      <c r="J457" s="187"/>
    </row>
    <row r="458" spans="1:10">
      <c r="A458" s="271" t="str">
        <f t="shared" si="49"/>
        <v/>
      </c>
      <c r="B458" s="272" t="str">
        <f t="shared" si="50"/>
        <v/>
      </c>
      <c r="C458" s="308" t="str">
        <f t="shared" si="51"/>
        <v/>
      </c>
      <c r="D458" s="321" t="str">
        <f t="shared" si="52"/>
        <v/>
      </c>
      <c r="E458" s="322"/>
      <c r="F458" s="322"/>
      <c r="G458" s="273" t="str">
        <f t="shared" si="53"/>
        <v/>
      </c>
      <c r="H458" s="273" t="str">
        <f t="shared" si="54"/>
        <v/>
      </c>
      <c r="I458" s="273" t="str">
        <f t="shared" si="55"/>
        <v/>
      </c>
      <c r="J458" s="187"/>
    </row>
    <row r="459" spans="1:10">
      <c r="A459" s="271" t="str">
        <f t="shared" si="49"/>
        <v/>
      </c>
      <c r="B459" s="272" t="str">
        <f t="shared" si="50"/>
        <v/>
      </c>
      <c r="C459" s="308" t="str">
        <f t="shared" si="51"/>
        <v/>
      </c>
      <c r="D459" s="321" t="str">
        <f t="shared" si="52"/>
        <v/>
      </c>
      <c r="E459" s="322"/>
      <c r="F459" s="322"/>
      <c r="G459" s="273" t="str">
        <f t="shared" si="53"/>
        <v/>
      </c>
      <c r="H459" s="273" t="str">
        <f t="shared" si="54"/>
        <v/>
      </c>
      <c r="I459" s="273" t="str">
        <f t="shared" si="55"/>
        <v/>
      </c>
      <c r="J459" s="187"/>
    </row>
    <row r="460" spans="1:10">
      <c r="A460" s="271" t="str">
        <f t="shared" si="49"/>
        <v/>
      </c>
      <c r="B460" s="272" t="str">
        <f t="shared" si="50"/>
        <v/>
      </c>
      <c r="C460" s="308" t="str">
        <f t="shared" si="51"/>
        <v/>
      </c>
      <c r="D460" s="321" t="str">
        <f t="shared" si="52"/>
        <v/>
      </c>
      <c r="E460" s="322"/>
      <c r="F460" s="322"/>
      <c r="G460" s="273" t="str">
        <f t="shared" si="53"/>
        <v/>
      </c>
      <c r="H460" s="273" t="str">
        <f t="shared" si="54"/>
        <v/>
      </c>
      <c r="I460" s="273" t="str">
        <f t="shared" si="55"/>
        <v/>
      </c>
      <c r="J460" s="187"/>
    </row>
    <row r="461" spans="1:10">
      <c r="A461" s="271" t="str">
        <f t="shared" si="49"/>
        <v/>
      </c>
      <c r="B461" s="272" t="str">
        <f t="shared" si="50"/>
        <v/>
      </c>
      <c r="C461" s="308" t="str">
        <f t="shared" si="51"/>
        <v/>
      </c>
      <c r="D461" s="321" t="str">
        <f t="shared" si="52"/>
        <v/>
      </c>
      <c r="E461" s="322"/>
      <c r="F461" s="322"/>
      <c r="G461" s="273" t="str">
        <f t="shared" si="53"/>
        <v/>
      </c>
      <c r="H461" s="273" t="str">
        <f t="shared" si="54"/>
        <v/>
      </c>
      <c r="I461" s="273" t="str">
        <f t="shared" si="55"/>
        <v/>
      </c>
      <c r="J461" s="187"/>
    </row>
    <row r="462" spans="1:10">
      <c r="A462" s="271" t="str">
        <f t="shared" si="49"/>
        <v/>
      </c>
      <c r="B462" s="272" t="str">
        <f t="shared" si="50"/>
        <v/>
      </c>
      <c r="C462" s="308" t="str">
        <f t="shared" si="51"/>
        <v/>
      </c>
      <c r="D462" s="321" t="str">
        <f t="shared" si="52"/>
        <v/>
      </c>
      <c r="E462" s="322"/>
      <c r="F462" s="322"/>
      <c r="G462" s="273" t="str">
        <f t="shared" si="53"/>
        <v/>
      </c>
      <c r="H462" s="273" t="str">
        <f t="shared" si="54"/>
        <v/>
      </c>
      <c r="I462" s="273" t="str">
        <f t="shared" si="55"/>
        <v/>
      </c>
      <c r="J462" s="187"/>
    </row>
    <row r="463" spans="1:10">
      <c r="A463" s="271" t="str">
        <f t="shared" si="49"/>
        <v/>
      </c>
      <c r="B463" s="272" t="str">
        <f t="shared" si="50"/>
        <v/>
      </c>
      <c r="C463" s="308" t="str">
        <f t="shared" si="51"/>
        <v/>
      </c>
      <c r="D463" s="321" t="str">
        <f t="shared" si="52"/>
        <v/>
      </c>
      <c r="E463" s="322"/>
      <c r="F463" s="322"/>
      <c r="G463" s="273" t="str">
        <f t="shared" si="53"/>
        <v/>
      </c>
      <c r="H463" s="273" t="str">
        <f t="shared" si="54"/>
        <v/>
      </c>
      <c r="I463" s="273" t="str">
        <f t="shared" si="55"/>
        <v/>
      </c>
      <c r="J463" s="187"/>
    </row>
    <row r="464" spans="1:10">
      <c r="A464" s="271" t="str">
        <f t="shared" si="49"/>
        <v/>
      </c>
      <c r="B464" s="272" t="str">
        <f t="shared" si="50"/>
        <v/>
      </c>
      <c r="C464" s="308" t="str">
        <f t="shared" si="51"/>
        <v/>
      </c>
      <c r="D464" s="321" t="str">
        <f t="shared" si="52"/>
        <v/>
      </c>
      <c r="E464" s="322"/>
      <c r="F464" s="322"/>
      <c r="G464" s="273" t="str">
        <f t="shared" si="53"/>
        <v/>
      </c>
      <c r="H464" s="273" t="str">
        <f t="shared" si="54"/>
        <v/>
      </c>
      <c r="I464" s="273" t="str">
        <f t="shared" si="55"/>
        <v/>
      </c>
      <c r="J464" s="187"/>
    </row>
    <row r="465" spans="1:10">
      <c r="A465" s="271" t="str">
        <f t="shared" si="49"/>
        <v/>
      </c>
      <c r="B465" s="272" t="str">
        <f t="shared" si="50"/>
        <v/>
      </c>
      <c r="C465" s="308" t="str">
        <f t="shared" si="51"/>
        <v/>
      </c>
      <c r="D465" s="321" t="str">
        <f t="shared" si="52"/>
        <v/>
      </c>
      <c r="E465" s="322"/>
      <c r="F465" s="322"/>
      <c r="G465" s="273" t="str">
        <f t="shared" si="53"/>
        <v/>
      </c>
      <c r="H465" s="273" t="str">
        <f t="shared" si="54"/>
        <v/>
      </c>
      <c r="I465" s="273" t="str">
        <f t="shared" si="55"/>
        <v/>
      </c>
      <c r="J465" s="187"/>
    </row>
    <row r="466" spans="1:10">
      <c r="A466" s="271" t="str">
        <f t="shared" si="49"/>
        <v/>
      </c>
      <c r="B466" s="272" t="str">
        <f t="shared" si="50"/>
        <v/>
      </c>
      <c r="C466" s="308" t="str">
        <f t="shared" si="51"/>
        <v/>
      </c>
      <c r="D466" s="321" t="str">
        <f t="shared" si="52"/>
        <v/>
      </c>
      <c r="E466" s="322"/>
      <c r="F466" s="322"/>
      <c r="G466" s="273" t="str">
        <f t="shared" si="53"/>
        <v/>
      </c>
      <c r="H466" s="273" t="str">
        <f t="shared" si="54"/>
        <v/>
      </c>
      <c r="I466" s="273" t="str">
        <f t="shared" si="55"/>
        <v/>
      </c>
      <c r="J466" s="187"/>
    </row>
    <row r="467" spans="1:10">
      <c r="A467" s="271" t="str">
        <f t="shared" si="49"/>
        <v/>
      </c>
      <c r="B467" s="272" t="str">
        <f t="shared" si="50"/>
        <v/>
      </c>
      <c r="C467" s="308" t="str">
        <f t="shared" si="51"/>
        <v/>
      </c>
      <c r="D467" s="321" t="str">
        <f t="shared" si="52"/>
        <v/>
      </c>
      <c r="E467" s="322"/>
      <c r="F467" s="322"/>
      <c r="G467" s="273" t="str">
        <f t="shared" si="53"/>
        <v/>
      </c>
      <c r="H467" s="273" t="str">
        <f t="shared" si="54"/>
        <v/>
      </c>
      <c r="I467" s="273" t="str">
        <f t="shared" si="55"/>
        <v/>
      </c>
      <c r="J467" s="187"/>
    </row>
    <row r="468" spans="1:10">
      <c r="A468" s="271" t="str">
        <f t="shared" si="49"/>
        <v/>
      </c>
      <c r="B468" s="272" t="str">
        <f t="shared" si="50"/>
        <v/>
      </c>
      <c r="C468" s="308" t="str">
        <f t="shared" si="51"/>
        <v/>
      </c>
      <c r="D468" s="321" t="str">
        <f t="shared" si="52"/>
        <v/>
      </c>
      <c r="E468" s="322"/>
      <c r="F468" s="322"/>
      <c r="G468" s="273" t="str">
        <f t="shared" si="53"/>
        <v/>
      </c>
      <c r="H468" s="273" t="str">
        <f t="shared" si="54"/>
        <v/>
      </c>
      <c r="I468" s="273" t="str">
        <f t="shared" si="55"/>
        <v/>
      </c>
      <c r="J468" s="187"/>
    </row>
    <row r="469" spans="1:10">
      <c r="A469" s="271" t="str">
        <f t="shared" si="49"/>
        <v/>
      </c>
      <c r="B469" s="272" t="str">
        <f t="shared" si="50"/>
        <v/>
      </c>
      <c r="C469" s="308" t="str">
        <f t="shared" si="51"/>
        <v/>
      </c>
      <c r="D469" s="321" t="str">
        <f t="shared" si="52"/>
        <v/>
      </c>
      <c r="E469" s="322"/>
      <c r="F469" s="322"/>
      <c r="G469" s="273" t="str">
        <f t="shared" si="53"/>
        <v/>
      </c>
      <c r="H469" s="273" t="str">
        <f t="shared" si="54"/>
        <v/>
      </c>
      <c r="I469" s="273" t="str">
        <f t="shared" si="55"/>
        <v/>
      </c>
      <c r="J469" s="187"/>
    </row>
    <row r="470" spans="1:10">
      <c r="A470" s="271" t="str">
        <f t="shared" si="49"/>
        <v/>
      </c>
      <c r="B470" s="272" t="str">
        <f t="shared" si="50"/>
        <v/>
      </c>
      <c r="C470" s="308" t="str">
        <f t="shared" si="51"/>
        <v/>
      </c>
      <c r="D470" s="321" t="str">
        <f t="shared" si="52"/>
        <v/>
      </c>
      <c r="E470" s="322"/>
      <c r="F470" s="322"/>
      <c r="G470" s="273" t="str">
        <f t="shared" si="53"/>
        <v/>
      </c>
      <c r="H470" s="273" t="str">
        <f t="shared" si="54"/>
        <v/>
      </c>
      <c r="I470" s="273" t="str">
        <f t="shared" si="55"/>
        <v/>
      </c>
      <c r="J470" s="187"/>
    </row>
    <row r="471" spans="1:10">
      <c r="A471" s="271" t="str">
        <f t="shared" si="49"/>
        <v/>
      </c>
      <c r="B471" s="272" t="str">
        <f t="shared" si="50"/>
        <v/>
      </c>
      <c r="C471" s="308" t="str">
        <f t="shared" si="51"/>
        <v/>
      </c>
      <c r="D471" s="321" t="str">
        <f t="shared" si="52"/>
        <v/>
      </c>
      <c r="E471" s="322"/>
      <c r="F471" s="322"/>
      <c r="G471" s="273" t="str">
        <f t="shared" si="53"/>
        <v/>
      </c>
      <c r="H471" s="273" t="str">
        <f t="shared" si="54"/>
        <v/>
      </c>
      <c r="I471" s="273" t="str">
        <f t="shared" si="55"/>
        <v/>
      </c>
      <c r="J471" s="187"/>
    </row>
    <row r="472" spans="1:10">
      <c r="A472" s="271" t="str">
        <f t="shared" si="49"/>
        <v/>
      </c>
      <c r="B472" s="272" t="str">
        <f t="shared" si="50"/>
        <v/>
      </c>
      <c r="C472" s="308" t="str">
        <f t="shared" si="51"/>
        <v/>
      </c>
      <c r="D472" s="321" t="str">
        <f t="shared" si="52"/>
        <v/>
      </c>
      <c r="E472" s="322"/>
      <c r="F472" s="322"/>
      <c r="G472" s="273" t="str">
        <f t="shared" si="53"/>
        <v/>
      </c>
      <c r="H472" s="273" t="str">
        <f t="shared" si="54"/>
        <v/>
      </c>
      <c r="I472" s="273" t="str">
        <f t="shared" si="55"/>
        <v/>
      </c>
      <c r="J472" s="187"/>
    </row>
    <row r="473" spans="1:10">
      <c r="A473" s="271" t="str">
        <f t="shared" si="49"/>
        <v/>
      </c>
      <c r="B473" s="272" t="str">
        <f t="shared" si="50"/>
        <v/>
      </c>
      <c r="C473" s="308" t="str">
        <f t="shared" si="51"/>
        <v/>
      </c>
      <c r="D473" s="321" t="str">
        <f t="shared" si="52"/>
        <v/>
      </c>
      <c r="E473" s="322"/>
      <c r="F473" s="322"/>
      <c r="G473" s="273" t="str">
        <f t="shared" si="53"/>
        <v/>
      </c>
      <c r="H473" s="273" t="str">
        <f t="shared" si="54"/>
        <v/>
      </c>
      <c r="I473" s="273" t="str">
        <f t="shared" si="55"/>
        <v/>
      </c>
      <c r="J473" s="187"/>
    </row>
    <row r="474" spans="1:10">
      <c r="A474" s="271" t="str">
        <f t="shared" si="49"/>
        <v/>
      </c>
      <c r="B474" s="272" t="str">
        <f t="shared" si="50"/>
        <v/>
      </c>
      <c r="C474" s="308" t="str">
        <f t="shared" si="51"/>
        <v/>
      </c>
      <c r="D474" s="321" t="str">
        <f t="shared" si="52"/>
        <v/>
      </c>
      <c r="E474" s="322"/>
      <c r="F474" s="322"/>
      <c r="G474" s="273" t="str">
        <f t="shared" si="53"/>
        <v/>
      </c>
      <c r="H474" s="273" t="str">
        <f t="shared" si="54"/>
        <v/>
      </c>
      <c r="I474" s="273" t="str">
        <f t="shared" si="55"/>
        <v/>
      </c>
      <c r="J474" s="187"/>
    </row>
    <row r="475" spans="1:10">
      <c r="A475" s="271" t="str">
        <f t="shared" si="49"/>
        <v/>
      </c>
      <c r="B475" s="272" t="str">
        <f t="shared" si="50"/>
        <v/>
      </c>
      <c r="C475" s="308" t="str">
        <f t="shared" si="51"/>
        <v/>
      </c>
      <c r="D475" s="321" t="str">
        <f t="shared" si="52"/>
        <v/>
      </c>
      <c r="E475" s="322"/>
      <c r="F475" s="322"/>
      <c r="G475" s="273" t="str">
        <f t="shared" si="53"/>
        <v/>
      </c>
      <c r="H475" s="273" t="str">
        <f t="shared" si="54"/>
        <v/>
      </c>
      <c r="I475" s="273" t="str">
        <f t="shared" si="55"/>
        <v/>
      </c>
      <c r="J475" s="187"/>
    </row>
    <row r="476" spans="1:10">
      <c r="A476" s="271" t="str">
        <f t="shared" si="49"/>
        <v/>
      </c>
      <c r="B476" s="272" t="str">
        <f t="shared" si="50"/>
        <v/>
      </c>
      <c r="C476" s="308" t="str">
        <f t="shared" si="51"/>
        <v/>
      </c>
      <c r="D476" s="321" t="str">
        <f t="shared" si="52"/>
        <v/>
      </c>
      <c r="E476" s="322"/>
      <c r="F476" s="322"/>
      <c r="G476" s="273" t="str">
        <f t="shared" si="53"/>
        <v/>
      </c>
      <c r="H476" s="273" t="str">
        <f t="shared" si="54"/>
        <v/>
      </c>
      <c r="I476" s="273" t="str">
        <f t="shared" si="55"/>
        <v/>
      </c>
      <c r="J476" s="187"/>
    </row>
    <row r="477" spans="1:10">
      <c r="A477" s="271" t="str">
        <f t="shared" si="49"/>
        <v/>
      </c>
      <c r="B477" s="272" t="str">
        <f t="shared" si="50"/>
        <v/>
      </c>
      <c r="C477" s="308" t="str">
        <f t="shared" si="51"/>
        <v/>
      </c>
      <c r="D477" s="321" t="str">
        <f t="shared" si="52"/>
        <v/>
      </c>
      <c r="E477" s="322"/>
      <c r="F477" s="322"/>
      <c r="G477" s="273" t="str">
        <f t="shared" si="53"/>
        <v/>
      </c>
      <c r="H477" s="273" t="str">
        <f t="shared" si="54"/>
        <v/>
      </c>
      <c r="I477" s="273" t="str">
        <f t="shared" si="55"/>
        <v/>
      </c>
      <c r="J477" s="187"/>
    </row>
    <row r="478" spans="1:10">
      <c r="A478" s="271" t="str">
        <f t="shared" si="49"/>
        <v/>
      </c>
      <c r="B478" s="272" t="str">
        <f t="shared" si="50"/>
        <v/>
      </c>
      <c r="C478" s="308" t="str">
        <f t="shared" si="51"/>
        <v/>
      </c>
      <c r="D478" s="321" t="str">
        <f t="shared" si="52"/>
        <v/>
      </c>
      <c r="E478" s="322"/>
      <c r="F478" s="322"/>
      <c r="G478" s="273" t="str">
        <f t="shared" si="53"/>
        <v/>
      </c>
      <c r="H478" s="273" t="str">
        <f t="shared" si="54"/>
        <v/>
      </c>
      <c r="I478" s="273" t="str">
        <f t="shared" si="55"/>
        <v/>
      </c>
      <c r="J478" s="187"/>
    </row>
    <row r="479" spans="1:10">
      <c r="A479" s="271" t="str">
        <f t="shared" si="49"/>
        <v/>
      </c>
      <c r="B479" s="272" t="str">
        <f t="shared" si="50"/>
        <v/>
      </c>
      <c r="C479" s="308" t="str">
        <f t="shared" si="51"/>
        <v/>
      </c>
      <c r="D479" s="321" t="str">
        <f t="shared" si="52"/>
        <v/>
      </c>
      <c r="E479" s="322"/>
      <c r="F479" s="322"/>
      <c r="G479" s="273" t="str">
        <f t="shared" si="53"/>
        <v/>
      </c>
      <c r="H479" s="273" t="str">
        <f t="shared" si="54"/>
        <v/>
      </c>
      <c r="I479" s="273" t="str">
        <f t="shared" si="55"/>
        <v/>
      </c>
      <c r="J479" s="187"/>
    </row>
    <row r="480" spans="1:10">
      <c r="A480" s="271" t="str">
        <f t="shared" si="49"/>
        <v/>
      </c>
      <c r="B480" s="272" t="str">
        <f t="shared" si="50"/>
        <v/>
      </c>
      <c r="C480" s="308" t="str">
        <f t="shared" si="51"/>
        <v/>
      </c>
      <c r="D480" s="321" t="str">
        <f t="shared" si="52"/>
        <v/>
      </c>
      <c r="E480" s="322"/>
      <c r="F480" s="322"/>
      <c r="G480" s="273" t="str">
        <f t="shared" si="53"/>
        <v/>
      </c>
      <c r="H480" s="273" t="str">
        <f t="shared" si="54"/>
        <v/>
      </c>
      <c r="I480" s="273" t="str">
        <f t="shared" si="55"/>
        <v/>
      </c>
      <c r="J480" s="187"/>
    </row>
    <row r="481" spans="1:10">
      <c r="A481" s="271" t="str">
        <f t="shared" si="49"/>
        <v/>
      </c>
      <c r="B481" s="272" t="str">
        <f t="shared" si="50"/>
        <v/>
      </c>
      <c r="C481" s="308" t="str">
        <f t="shared" si="51"/>
        <v/>
      </c>
      <c r="D481" s="321" t="str">
        <f t="shared" si="52"/>
        <v/>
      </c>
      <c r="E481" s="322"/>
      <c r="F481" s="322"/>
      <c r="G481" s="273" t="str">
        <f t="shared" si="53"/>
        <v/>
      </c>
      <c r="H481" s="273" t="str">
        <f t="shared" si="54"/>
        <v/>
      </c>
      <c r="I481" s="273" t="str">
        <f t="shared" si="55"/>
        <v/>
      </c>
      <c r="J481" s="187"/>
    </row>
    <row r="482" spans="1:10">
      <c r="A482" s="271" t="str">
        <f t="shared" si="49"/>
        <v/>
      </c>
      <c r="B482" s="272" t="str">
        <f t="shared" si="50"/>
        <v/>
      </c>
      <c r="C482" s="308" t="str">
        <f t="shared" si="51"/>
        <v/>
      </c>
      <c r="D482" s="321" t="str">
        <f t="shared" si="52"/>
        <v/>
      </c>
      <c r="E482" s="322"/>
      <c r="F482" s="322"/>
      <c r="G482" s="273" t="str">
        <f t="shared" si="53"/>
        <v/>
      </c>
      <c r="H482" s="273" t="str">
        <f t="shared" si="54"/>
        <v/>
      </c>
      <c r="I482" s="273" t="str">
        <f t="shared" si="55"/>
        <v/>
      </c>
      <c r="J482" s="187"/>
    </row>
    <row r="483" spans="1:10">
      <c r="A483" s="271" t="str">
        <f t="shared" si="49"/>
        <v/>
      </c>
      <c r="B483" s="272" t="str">
        <f t="shared" si="50"/>
        <v/>
      </c>
      <c r="C483" s="308" t="str">
        <f t="shared" si="51"/>
        <v/>
      </c>
      <c r="D483" s="321" t="str">
        <f t="shared" si="52"/>
        <v/>
      </c>
      <c r="E483" s="322"/>
      <c r="F483" s="322"/>
      <c r="G483" s="273" t="str">
        <f t="shared" si="53"/>
        <v/>
      </c>
      <c r="H483" s="273" t="str">
        <f t="shared" si="54"/>
        <v/>
      </c>
      <c r="I483" s="273" t="str">
        <f t="shared" si="55"/>
        <v/>
      </c>
      <c r="J483" s="187"/>
    </row>
    <row r="484" spans="1:10">
      <c r="A484" s="271" t="str">
        <f t="shared" si="49"/>
        <v/>
      </c>
      <c r="B484" s="272" t="str">
        <f t="shared" si="50"/>
        <v/>
      </c>
      <c r="C484" s="308" t="str">
        <f t="shared" si="51"/>
        <v/>
      </c>
      <c r="D484" s="321" t="str">
        <f t="shared" si="52"/>
        <v/>
      </c>
      <c r="E484" s="322"/>
      <c r="F484" s="322"/>
      <c r="G484" s="273" t="str">
        <f t="shared" si="53"/>
        <v/>
      </c>
      <c r="H484" s="273" t="str">
        <f t="shared" si="54"/>
        <v/>
      </c>
      <c r="I484" s="273" t="str">
        <f t="shared" si="55"/>
        <v/>
      </c>
      <c r="J484" s="187"/>
    </row>
    <row r="485" spans="1:10">
      <c r="A485" s="271" t="str">
        <f t="shared" si="49"/>
        <v/>
      </c>
      <c r="B485" s="272" t="str">
        <f t="shared" si="50"/>
        <v/>
      </c>
      <c r="C485" s="308" t="str">
        <f t="shared" si="51"/>
        <v/>
      </c>
      <c r="D485" s="321" t="str">
        <f t="shared" si="52"/>
        <v/>
      </c>
      <c r="E485" s="322"/>
      <c r="F485" s="322"/>
      <c r="G485" s="273" t="str">
        <f t="shared" si="53"/>
        <v/>
      </c>
      <c r="H485" s="273" t="str">
        <f t="shared" si="54"/>
        <v/>
      </c>
      <c r="I485" s="273" t="str">
        <f t="shared" si="55"/>
        <v/>
      </c>
      <c r="J485" s="187"/>
    </row>
    <row r="486" spans="1:10">
      <c r="A486" s="271" t="str">
        <f t="shared" si="49"/>
        <v/>
      </c>
      <c r="B486" s="272" t="str">
        <f t="shared" si="50"/>
        <v/>
      </c>
      <c r="C486" s="308" t="str">
        <f t="shared" si="51"/>
        <v/>
      </c>
      <c r="D486" s="321" t="str">
        <f t="shared" si="52"/>
        <v/>
      </c>
      <c r="E486" s="322"/>
      <c r="F486" s="322"/>
      <c r="G486" s="273" t="str">
        <f t="shared" si="53"/>
        <v/>
      </c>
      <c r="H486" s="273" t="str">
        <f t="shared" si="54"/>
        <v/>
      </c>
      <c r="I486" s="273" t="str">
        <f t="shared" si="55"/>
        <v/>
      </c>
      <c r="J486" s="187"/>
    </row>
    <row r="487" spans="1:10">
      <c r="A487" s="271" t="str">
        <f t="shared" si="49"/>
        <v/>
      </c>
      <c r="B487" s="272" t="str">
        <f t="shared" si="50"/>
        <v/>
      </c>
      <c r="C487" s="308" t="str">
        <f t="shared" si="51"/>
        <v/>
      </c>
      <c r="D487" s="321" t="str">
        <f t="shared" si="52"/>
        <v/>
      </c>
      <c r="E487" s="322"/>
      <c r="F487" s="322"/>
      <c r="G487" s="273" t="str">
        <f t="shared" si="53"/>
        <v/>
      </c>
      <c r="H487" s="273" t="str">
        <f t="shared" si="54"/>
        <v/>
      </c>
      <c r="I487" s="273" t="str">
        <f t="shared" si="55"/>
        <v/>
      </c>
      <c r="J487" s="187"/>
    </row>
    <row r="488" spans="1:10">
      <c r="A488" s="271" t="str">
        <f t="shared" si="49"/>
        <v/>
      </c>
      <c r="B488" s="272" t="str">
        <f t="shared" si="50"/>
        <v/>
      </c>
      <c r="C488" s="308" t="str">
        <f t="shared" si="51"/>
        <v/>
      </c>
      <c r="D488" s="321" t="str">
        <f t="shared" si="52"/>
        <v/>
      </c>
      <c r="E488" s="322"/>
      <c r="F488" s="322"/>
      <c r="G488" s="273" t="str">
        <f t="shared" si="53"/>
        <v/>
      </c>
      <c r="H488" s="273" t="str">
        <f t="shared" si="54"/>
        <v/>
      </c>
      <c r="I488" s="273" t="str">
        <f t="shared" si="55"/>
        <v/>
      </c>
      <c r="J488" s="187"/>
    </row>
    <row r="489" spans="1:10">
      <c r="A489" s="271" t="str">
        <f t="shared" si="49"/>
        <v/>
      </c>
      <c r="B489" s="272" t="str">
        <f t="shared" si="50"/>
        <v/>
      </c>
      <c r="C489" s="308" t="str">
        <f t="shared" si="51"/>
        <v/>
      </c>
      <c r="D489" s="321" t="str">
        <f t="shared" si="52"/>
        <v/>
      </c>
      <c r="E489" s="322"/>
      <c r="F489" s="322"/>
      <c r="G489" s="273" t="str">
        <f t="shared" si="53"/>
        <v/>
      </c>
      <c r="H489" s="273" t="str">
        <f t="shared" si="54"/>
        <v/>
      </c>
      <c r="I489" s="273" t="str">
        <f t="shared" si="55"/>
        <v/>
      </c>
      <c r="J489" s="187"/>
    </row>
    <row r="490" spans="1:10">
      <c r="A490" s="271" t="str">
        <f t="shared" si="49"/>
        <v/>
      </c>
      <c r="B490" s="272" t="str">
        <f t="shared" si="50"/>
        <v/>
      </c>
      <c r="C490" s="308" t="str">
        <f t="shared" si="51"/>
        <v/>
      </c>
      <c r="D490" s="321" t="str">
        <f t="shared" si="52"/>
        <v/>
      </c>
      <c r="E490" s="322"/>
      <c r="F490" s="322"/>
      <c r="G490" s="273" t="str">
        <f t="shared" si="53"/>
        <v/>
      </c>
      <c r="H490" s="273" t="str">
        <f t="shared" si="54"/>
        <v/>
      </c>
      <c r="I490" s="273" t="str">
        <f t="shared" si="55"/>
        <v/>
      </c>
      <c r="J490" s="187"/>
    </row>
    <row r="491" spans="1:10">
      <c r="A491" s="271" t="str">
        <f t="shared" si="49"/>
        <v/>
      </c>
      <c r="B491" s="272" t="str">
        <f t="shared" si="50"/>
        <v/>
      </c>
      <c r="C491" s="308" t="str">
        <f t="shared" si="51"/>
        <v/>
      </c>
      <c r="D491" s="321" t="str">
        <f t="shared" si="52"/>
        <v/>
      </c>
      <c r="E491" s="322"/>
      <c r="F491" s="322"/>
      <c r="G491" s="273" t="str">
        <f t="shared" si="53"/>
        <v/>
      </c>
      <c r="H491" s="273" t="str">
        <f t="shared" si="54"/>
        <v/>
      </c>
      <c r="I491" s="273" t="str">
        <f t="shared" si="55"/>
        <v/>
      </c>
      <c r="J491" s="187"/>
    </row>
    <row r="492" spans="1:10">
      <c r="A492" s="271" t="str">
        <f t="shared" si="49"/>
        <v/>
      </c>
      <c r="B492" s="272" t="str">
        <f t="shared" si="50"/>
        <v/>
      </c>
      <c r="C492" s="308" t="str">
        <f t="shared" si="51"/>
        <v/>
      </c>
      <c r="D492" s="321" t="str">
        <f t="shared" si="52"/>
        <v/>
      </c>
      <c r="E492" s="322"/>
      <c r="F492" s="322"/>
      <c r="G492" s="273" t="str">
        <f t="shared" si="53"/>
        <v/>
      </c>
      <c r="H492" s="273" t="str">
        <f t="shared" si="54"/>
        <v/>
      </c>
      <c r="I492" s="273" t="str">
        <f t="shared" si="55"/>
        <v/>
      </c>
      <c r="J492" s="187"/>
    </row>
    <row r="493" spans="1:10">
      <c r="A493" s="271" t="str">
        <f t="shared" si="49"/>
        <v/>
      </c>
      <c r="B493" s="272" t="str">
        <f t="shared" si="50"/>
        <v/>
      </c>
      <c r="C493" s="308" t="str">
        <f t="shared" si="51"/>
        <v/>
      </c>
      <c r="D493" s="321" t="str">
        <f t="shared" si="52"/>
        <v/>
      </c>
      <c r="E493" s="322"/>
      <c r="F493" s="322"/>
      <c r="G493" s="273" t="str">
        <f t="shared" si="53"/>
        <v/>
      </c>
      <c r="H493" s="273" t="str">
        <f t="shared" si="54"/>
        <v/>
      </c>
      <c r="I493" s="273" t="str">
        <f t="shared" si="55"/>
        <v/>
      </c>
      <c r="J493" s="187"/>
    </row>
    <row r="494" spans="1:10">
      <c r="A494" s="271" t="str">
        <f t="shared" si="49"/>
        <v/>
      </c>
      <c r="B494" s="272" t="str">
        <f t="shared" si="50"/>
        <v/>
      </c>
      <c r="C494" s="308" t="str">
        <f t="shared" si="51"/>
        <v/>
      </c>
      <c r="D494" s="321" t="str">
        <f t="shared" si="52"/>
        <v/>
      </c>
      <c r="E494" s="322"/>
      <c r="F494" s="322"/>
      <c r="G494" s="273" t="str">
        <f t="shared" si="53"/>
        <v/>
      </c>
      <c r="H494" s="273" t="str">
        <f t="shared" si="54"/>
        <v/>
      </c>
      <c r="I494" s="273" t="str">
        <f t="shared" si="55"/>
        <v/>
      </c>
      <c r="J494" s="187"/>
    </row>
    <row r="495" spans="1:10">
      <c r="A495" s="271" t="str">
        <f t="shared" si="49"/>
        <v/>
      </c>
      <c r="B495" s="272" t="str">
        <f t="shared" si="50"/>
        <v/>
      </c>
      <c r="C495" s="308" t="str">
        <f t="shared" si="51"/>
        <v/>
      </c>
      <c r="D495" s="321" t="str">
        <f t="shared" si="52"/>
        <v/>
      </c>
      <c r="E495" s="322"/>
      <c r="F495" s="322"/>
      <c r="G495" s="273" t="str">
        <f t="shared" si="53"/>
        <v/>
      </c>
      <c r="H495" s="273" t="str">
        <f t="shared" si="54"/>
        <v/>
      </c>
      <c r="I495" s="273" t="str">
        <f t="shared" si="55"/>
        <v/>
      </c>
      <c r="J495" s="187"/>
    </row>
    <row r="496" spans="1:10">
      <c r="A496" s="271" t="str">
        <f t="shared" si="49"/>
        <v/>
      </c>
      <c r="B496" s="272" t="str">
        <f t="shared" si="50"/>
        <v/>
      </c>
      <c r="C496" s="308" t="str">
        <f t="shared" si="51"/>
        <v/>
      </c>
      <c r="D496" s="321" t="str">
        <f t="shared" si="52"/>
        <v/>
      </c>
      <c r="E496" s="322"/>
      <c r="F496" s="322"/>
      <c r="G496" s="273" t="str">
        <f t="shared" si="53"/>
        <v/>
      </c>
      <c r="H496" s="273" t="str">
        <f t="shared" si="54"/>
        <v/>
      </c>
      <c r="I496" s="273" t="str">
        <f t="shared" si="55"/>
        <v/>
      </c>
      <c r="J496" s="187"/>
    </row>
    <row r="497" spans="1:10">
      <c r="A497" s="271" t="str">
        <f t="shared" si="49"/>
        <v/>
      </c>
      <c r="B497" s="272" t="str">
        <f t="shared" si="50"/>
        <v/>
      </c>
      <c r="C497" s="308" t="str">
        <f t="shared" si="51"/>
        <v/>
      </c>
      <c r="D497" s="321" t="str">
        <f t="shared" si="52"/>
        <v/>
      </c>
      <c r="E497" s="322"/>
      <c r="F497" s="322"/>
      <c r="G497" s="273" t="str">
        <f t="shared" si="53"/>
        <v/>
      </c>
      <c r="H497" s="273" t="str">
        <f t="shared" si="54"/>
        <v/>
      </c>
      <c r="I497" s="273" t="str">
        <f t="shared" si="55"/>
        <v/>
      </c>
      <c r="J497" s="187"/>
    </row>
    <row r="498" spans="1:10">
      <c r="A498" s="271" t="str">
        <f t="shared" si="49"/>
        <v/>
      </c>
      <c r="B498" s="272" t="str">
        <f t="shared" si="50"/>
        <v/>
      </c>
      <c r="C498" s="308" t="str">
        <f t="shared" si="51"/>
        <v/>
      </c>
      <c r="D498" s="321" t="str">
        <f t="shared" si="52"/>
        <v/>
      </c>
      <c r="E498" s="322"/>
      <c r="F498" s="322"/>
      <c r="G498" s="273" t="str">
        <f t="shared" si="53"/>
        <v/>
      </c>
      <c r="H498" s="273" t="str">
        <f t="shared" si="54"/>
        <v/>
      </c>
      <c r="I498" s="273" t="str">
        <f t="shared" si="55"/>
        <v/>
      </c>
      <c r="J498" s="187"/>
    </row>
    <row r="499" spans="1:10">
      <c r="A499" s="271" t="str">
        <f t="shared" si="49"/>
        <v/>
      </c>
      <c r="B499" s="272" t="str">
        <f t="shared" si="50"/>
        <v/>
      </c>
      <c r="C499" s="308" t="str">
        <f t="shared" si="51"/>
        <v/>
      </c>
      <c r="D499" s="321" t="str">
        <f t="shared" si="52"/>
        <v/>
      </c>
      <c r="E499" s="322"/>
      <c r="F499" s="322"/>
      <c r="G499" s="273" t="str">
        <f t="shared" si="53"/>
        <v/>
      </c>
      <c r="H499" s="273" t="str">
        <f t="shared" si="54"/>
        <v/>
      </c>
      <c r="I499" s="273" t="str">
        <f t="shared" si="55"/>
        <v/>
      </c>
      <c r="J499" s="187"/>
    </row>
    <row r="500" spans="1:10">
      <c r="A500" s="271" t="str">
        <f t="shared" si="49"/>
        <v/>
      </c>
      <c r="B500" s="272" t="str">
        <f t="shared" si="50"/>
        <v/>
      </c>
      <c r="C500" s="308" t="str">
        <f t="shared" si="51"/>
        <v/>
      </c>
      <c r="D500" s="321" t="str">
        <f t="shared" si="52"/>
        <v/>
      </c>
      <c r="E500" s="322"/>
      <c r="F500" s="322"/>
      <c r="G500" s="273" t="str">
        <f t="shared" si="53"/>
        <v/>
      </c>
      <c r="H500" s="273" t="str">
        <f t="shared" si="54"/>
        <v/>
      </c>
      <c r="I500" s="273" t="str">
        <f t="shared" si="55"/>
        <v/>
      </c>
      <c r="J500" s="187"/>
    </row>
    <row r="501" spans="1:10">
      <c r="A501" s="271" t="str">
        <f t="shared" si="49"/>
        <v/>
      </c>
      <c r="B501" s="272" t="str">
        <f t="shared" si="50"/>
        <v/>
      </c>
      <c r="C501" s="308" t="str">
        <f t="shared" si="51"/>
        <v/>
      </c>
      <c r="D501" s="321" t="str">
        <f t="shared" si="52"/>
        <v/>
      </c>
      <c r="E501" s="322"/>
      <c r="F501" s="322"/>
      <c r="G501" s="273" t="str">
        <f t="shared" si="53"/>
        <v/>
      </c>
      <c r="H501" s="273" t="str">
        <f t="shared" si="54"/>
        <v/>
      </c>
      <c r="I501" s="273" t="str">
        <f t="shared" si="55"/>
        <v/>
      </c>
      <c r="J501" s="187"/>
    </row>
    <row r="502" spans="1:10">
      <c r="A502" s="271" t="str">
        <f t="shared" si="49"/>
        <v/>
      </c>
      <c r="B502" s="272" t="str">
        <f t="shared" si="50"/>
        <v/>
      </c>
      <c r="C502" s="308" t="str">
        <f t="shared" si="51"/>
        <v/>
      </c>
      <c r="D502" s="321" t="str">
        <f t="shared" si="52"/>
        <v/>
      </c>
      <c r="E502" s="322"/>
      <c r="F502" s="322"/>
      <c r="G502" s="273" t="str">
        <f t="shared" si="53"/>
        <v/>
      </c>
      <c r="H502" s="273" t="str">
        <f t="shared" si="54"/>
        <v/>
      </c>
      <c r="I502" s="273" t="str">
        <f t="shared" si="55"/>
        <v/>
      </c>
      <c r="J502" s="187"/>
    </row>
    <row r="503" spans="1:10">
      <c r="A503" s="271" t="str">
        <f t="shared" si="49"/>
        <v/>
      </c>
      <c r="B503" s="272" t="str">
        <f t="shared" si="50"/>
        <v/>
      </c>
      <c r="C503" s="308" t="str">
        <f t="shared" si="51"/>
        <v/>
      </c>
      <c r="D503" s="321" t="str">
        <f t="shared" si="52"/>
        <v/>
      </c>
      <c r="E503" s="322"/>
      <c r="F503" s="322"/>
      <c r="G503" s="273" t="str">
        <f t="shared" si="53"/>
        <v/>
      </c>
      <c r="H503" s="273" t="str">
        <f t="shared" si="54"/>
        <v/>
      </c>
      <c r="I503" s="273" t="str">
        <f t="shared" si="55"/>
        <v/>
      </c>
      <c r="J503" s="187"/>
    </row>
    <row r="504" spans="1:10">
      <c r="A504" s="271" t="str">
        <f t="shared" si="49"/>
        <v/>
      </c>
      <c r="B504" s="272" t="str">
        <f t="shared" si="50"/>
        <v/>
      </c>
      <c r="C504" s="308" t="str">
        <f t="shared" si="51"/>
        <v/>
      </c>
      <c r="D504" s="321" t="str">
        <f t="shared" si="52"/>
        <v/>
      </c>
      <c r="E504" s="322"/>
      <c r="F504" s="322"/>
      <c r="G504" s="273" t="str">
        <f t="shared" si="53"/>
        <v/>
      </c>
      <c r="H504" s="273" t="str">
        <f t="shared" si="54"/>
        <v/>
      </c>
      <c r="I504" s="273" t="str">
        <f t="shared" si="55"/>
        <v/>
      </c>
      <c r="J504" s="187"/>
    </row>
    <row r="505" spans="1:10">
      <c r="A505" s="271" t="str">
        <f t="shared" si="49"/>
        <v/>
      </c>
      <c r="B505" s="272" t="str">
        <f t="shared" si="50"/>
        <v/>
      </c>
      <c r="C505" s="308" t="str">
        <f t="shared" si="51"/>
        <v/>
      </c>
      <c r="D505" s="321" t="str">
        <f t="shared" si="52"/>
        <v/>
      </c>
      <c r="E505" s="322"/>
      <c r="F505" s="322"/>
      <c r="G505" s="273" t="str">
        <f t="shared" si="53"/>
        <v/>
      </c>
      <c r="H505" s="273" t="str">
        <f t="shared" si="54"/>
        <v/>
      </c>
      <c r="I505" s="273" t="str">
        <f t="shared" si="55"/>
        <v/>
      </c>
      <c r="J505" s="187"/>
    </row>
    <row r="506" spans="1:10">
      <c r="A506" s="271" t="str">
        <f t="shared" si="49"/>
        <v/>
      </c>
      <c r="B506" s="272" t="str">
        <f t="shared" si="50"/>
        <v/>
      </c>
      <c r="C506" s="308" t="str">
        <f t="shared" si="51"/>
        <v/>
      </c>
      <c r="D506" s="321" t="str">
        <f t="shared" si="52"/>
        <v/>
      </c>
      <c r="E506" s="322"/>
      <c r="F506" s="322"/>
      <c r="G506" s="273" t="str">
        <f t="shared" si="53"/>
        <v/>
      </c>
      <c r="H506" s="273" t="str">
        <f t="shared" si="54"/>
        <v/>
      </c>
      <c r="I506" s="273" t="str">
        <f t="shared" si="55"/>
        <v/>
      </c>
      <c r="J506" s="187"/>
    </row>
    <row r="507" spans="1:10">
      <c r="A507" s="271" t="str">
        <f t="shared" si="49"/>
        <v/>
      </c>
      <c r="B507" s="272" t="str">
        <f t="shared" si="50"/>
        <v/>
      </c>
      <c r="C507" s="308" t="str">
        <f t="shared" si="51"/>
        <v/>
      </c>
      <c r="D507" s="321" t="str">
        <f t="shared" si="52"/>
        <v/>
      </c>
      <c r="E507" s="322"/>
      <c r="F507" s="322"/>
      <c r="G507" s="273" t="str">
        <f t="shared" si="53"/>
        <v/>
      </c>
      <c r="H507" s="273" t="str">
        <f t="shared" si="54"/>
        <v/>
      </c>
      <c r="I507" s="273" t="str">
        <f t="shared" si="55"/>
        <v/>
      </c>
      <c r="J507" s="187"/>
    </row>
    <row r="508" spans="1:10">
      <c r="A508" s="58"/>
      <c r="B508" s="185"/>
      <c r="C508" s="185"/>
      <c r="D508" s="326"/>
      <c r="E508" s="326"/>
      <c r="F508" s="326"/>
      <c r="G508" s="187"/>
      <c r="H508" s="187"/>
      <c r="I508" s="187"/>
      <c r="J508" s="187"/>
    </row>
    <row r="509" spans="1:10">
      <c r="A509" s="58"/>
      <c r="B509" s="185"/>
      <c r="C509" s="185"/>
      <c r="D509" s="326"/>
      <c r="E509" s="326"/>
      <c r="F509" s="326"/>
      <c r="G509" s="187"/>
      <c r="H509" s="187"/>
      <c r="I509" s="187"/>
      <c r="J509" s="187"/>
    </row>
    <row r="510" spans="1:10">
      <c r="A510" s="58"/>
      <c r="B510" s="185"/>
      <c r="C510" s="185"/>
      <c r="D510" s="326"/>
      <c r="E510" s="326"/>
      <c r="F510" s="326"/>
      <c r="G510" s="187"/>
      <c r="H510" s="187"/>
      <c r="I510" s="187"/>
      <c r="J510" s="187"/>
    </row>
    <row r="511" spans="1:10">
      <c r="A511" s="58"/>
      <c r="B511" s="185"/>
      <c r="C511" s="185"/>
      <c r="D511" s="326"/>
      <c r="E511" s="326"/>
      <c r="F511" s="326"/>
      <c r="G511" s="187"/>
      <c r="H511" s="187"/>
      <c r="I511" s="187"/>
      <c r="J511" s="187"/>
    </row>
    <row r="512" spans="1:10">
      <c r="A512" s="58"/>
      <c r="B512" s="185"/>
      <c r="C512" s="185"/>
      <c r="D512" s="326"/>
      <c r="E512" s="326"/>
      <c r="F512" s="326"/>
      <c r="G512" s="187"/>
      <c r="H512" s="187"/>
      <c r="I512" s="187"/>
      <c r="J512" s="187"/>
    </row>
    <row r="513" spans="1:10">
      <c r="A513" s="58"/>
      <c r="B513" s="185"/>
      <c r="C513" s="185"/>
      <c r="D513" s="326"/>
      <c r="E513" s="326"/>
      <c r="F513" s="326"/>
      <c r="G513" s="187"/>
      <c r="H513" s="187"/>
      <c r="I513" s="187"/>
      <c r="J513" s="187"/>
    </row>
    <row r="514" spans="1:10">
      <c r="A514" s="58"/>
      <c r="B514" s="185"/>
      <c r="C514" s="185"/>
      <c r="D514" s="326"/>
      <c r="E514" s="326"/>
      <c r="F514" s="326"/>
      <c r="G514" s="187"/>
      <c r="H514" s="187"/>
      <c r="I514" s="187"/>
      <c r="J514" s="187"/>
    </row>
  </sheetData>
  <sheetProtection sheet="1" objects="1" scenarios="1"/>
  <mergeCells count="509">
    <mergeCell ref="A5:E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142</v>
      </c>
      <c r="E1" s="169">
        <f>IF(F3=0,0,MATCH(F3,傳票編號,0))</f>
        <v>7</v>
      </c>
      <c r="F1" s="168" t="s">
        <v>143</v>
      </c>
      <c r="G1" s="169">
        <f>IF(F3=0,0,COUNTIF(傳票編號,F3))</f>
        <v>7</v>
      </c>
      <c r="H1" s="170" t="str">
        <f ca="1">IF(E42&lt;&gt;F42,"●傳票借貸不平●","")</f>
        <v/>
      </c>
      <c r="I1" s="170"/>
    </row>
    <row r="2" spans="1:9" ht="19.5">
      <c r="B2" s="26"/>
      <c r="C2" s="26"/>
      <c r="D2" s="57" t="str">
        <f>公司名稱</f>
        <v>OO有限公司</v>
      </c>
    </row>
    <row r="3" spans="1:9" ht="19.5">
      <c r="B3" s="1"/>
      <c r="C3" s="1"/>
      <c r="D3" s="204" t="s">
        <v>8</v>
      </c>
      <c r="E3" s="27" t="s">
        <v>10</v>
      </c>
      <c r="F3" s="99" t="s">
        <v>491</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412</v>
      </c>
      <c r="C6" s="138" t="s">
        <v>483</v>
      </c>
      <c r="D6" s="138" t="s">
        <v>9</v>
      </c>
      <c r="E6" s="139" t="s">
        <v>3</v>
      </c>
      <c r="F6" s="140" t="s">
        <v>4</v>
      </c>
    </row>
    <row r="7" spans="1:9" ht="25" customHeight="1">
      <c r="B7" s="221" t="str">
        <f t="shared" ref="B7:B41" ca="1" si="0">IF(傳票列數&gt;=ROW()-6,INDIRECT(ADDRESS(傳票起始列+ROW()-7,9,1,1,"日記簿")),"")</f>
        <v>1111  零用金</v>
      </c>
      <c r="C7" s="316">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銀行存款-一銀活存</v>
      </c>
      <c r="C8" s="316">
        <f t="shared" ca="1" si="1"/>
        <v>0</v>
      </c>
      <c r="D8" s="135" t="str">
        <f t="shared" ca="1" si="2"/>
        <v>開帳</v>
      </c>
      <c r="E8" s="136">
        <f t="shared" ca="1" si="3"/>
        <v>200000</v>
      </c>
      <c r="F8" s="137">
        <f t="shared" ca="1" si="4"/>
        <v>0</v>
      </c>
    </row>
    <row r="9" spans="1:9" ht="25" customHeight="1">
      <c r="B9" s="221" t="str">
        <f t="shared" ca="1" si="0"/>
        <v>1131  商品</v>
      </c>
      <c r="C9" s="316">
        <f t="shared" ca="1" si="1"/>
        <v>0</v>
      </c>
      <c r="D9" s="135" t="str">
        <f t="shared" ca="1" si="2"/>
        <v>開帳</v>
      </c>
      <c r="E9" s="136">
        <f t="shared" ca="1" si="3"/>
        <v>65000</v>
      </c>
      <c r="F9" s="137">
        <f t="shared" ca="1" si="4"/>
        <v>0</v>
      </c>
    </row>
    <row r="10" spans="1:9" ht="25" customHeight="1">
      <c r="B10" s="221" t="str">
        <f t="shared" ca="1" si="0"/>
        <v>1901  存出保證金</v>
      </c>
      <c r="C10" s="316">
        <f t="shared" ca="1" si="1"/>
        <v>0</v>
      </c>
      <c r="D10" s="135" t="str">
        <f t="shared" ca="1" si="2"/>
        <v>開帳</v>
      </c>
      <c r="E10" s="136">
        <f t="shared" ca="1" si="3"/>
        <v>50000</v>
      </c>
      <c r="F10" s="137">
        <f t="shared" ca="1" si="4"/>
        <v>0</v>
      </c>
    </row>
    <row r="11" spans="1:9" ht="25" customHeight="1">
      <c r="B11" s="221" t="str">
        <f t="shared" ca="1" si="0"/>
        <v>2131  應付費用</v>
      </c>
      <c r="C11" s="316">
        <f t="shared" ca="1" si="1"/>
        <v>0</v>
      </c>
      <c r="D11" s="135" t="str">
        <f t="shared" ca="1" si="2"/>
        <v>開帳</v>
      </c>
      <c r="E11" s="136">
        <f t="shared" ca="1" si="3"/>
        <v>0</v>
      </c>
      <c r="F11" s="137">
        <f t="shared" ca="1" si="4"/>
        <v>5000</v>
      </c>
    </row>
    <row r="12" spans="1:9" ht="25" customHeight="1">
      <c r="B12" s="221" t="str">
        <f t="shared" ca="1" si="0"/>
        <v>3110  實收資本</v>
      </c>
      <c r="C12" s="316">
        <f t="shared" ca="1" si="1"/>
        <v>0</v>
      </c>
      <c r="D12" s="135" t="str">
        <f t="shared" ca="1" si="2"/>
        <v>開帳</v>
      </c>
      <c r="E12" s="136">
        <f t="shared" ca="1" si="3"/>
        <v>0</v>
      </c>
      <c r="F12" s="137">
        <f t="shared" ca="1" si="4"/>
        <v>200000</v>
      </c>
    </row>
    <row r="13" spans="1:9" ht="25" customHeight="1">
      <c r="B13" s="221" t="str">
        <f t="shared" ca="1" si="0"/>
        <v>3430  累積盈虧</v>
      </c>
      <c r="C13" s="316">
        <f t="shared" ca="1" si="1"/>
        <v>0</v>
      </c>
      <c r="D13" s="135" t="str">
        <f t="shared" ca="1" si="2"/>
        <v>開帳</v>
      </c>
      <c r="E13" s="136">
        <f t="shared" ca="1" si="3"/>
        <v>0</v>
      </c>
      <c r="F13" s="137">
        <f t="shared" ca="1" si="4"/>
        <v>120000</v>
      </c>
    </row>
    <row r="14" spans="1:9" ht="25" customHeight="1">
      <c r="B14" s="221" t="str">
        <f t="shared" ca="1" si="0"/>
        <v/>
      </c>
      <c r="C14" s="316" t="str">
        <f t="shared" ca="1" si="1"/>
        <v/>
      </c>
      <c r="D14" s="135" t="str">
        <f t="shared" ca="1" si="2"/>
        <v/>
      </c>
      <c r="E14" s="136" t="str">
        <f t="shared" ca="1" si="3"/>
        <v/>
      </c>
      <c r="F14" s="137" t="str">
        <f t="shared" ca="1" si="4"/>
        <v/>
      </c>
    </row>
    <row r="15" spans="1:9" ht="25" customHeight="1">
      <c r="B15" s="221" t="str">
        <f t="shared" ca="1" si="0"/>
        <v/>
      </c>
      <c r="C15" s="316" t="str">
        <f t="shared" ca="1" si="1"/>
        <v/>
      </c>
      <c r="D15" s="135" t="str">
        <f t="shared" ca="1" si="2"/>
        <v/>
      </c>
      <c r="E15" s="136" t="str">
        <f t="shared" ca="1" si="3"/>
        <v/>
      </c>
      <c r="F15" s="137" t="str">
        <f t="shared" ca="1" si="4"/>
        <v/>
      </c>
    </row>
    <row r="16" spans="1:9" ht="25" customHeight="1">
      <c r="B16" s="221" t="str">
        <f t="shared" ca="1" si="0"/>
        <v/>
      </c>
      <c r="C16" s="316" t="str">
        <f t="shared" ca="1" si="1"/>
        <v/>
      </c>
      <c r="D16" s="135" t="str">
        <f t="shared" ca="1" si="2"/>
        <v/>
      </c>
      <c r="E16" s="136" t="str">
        <f t="shared" ca="1" si="3"/>
        <v/>
      </c>
      <c r="F16" s="137" t="str">
        <f t="shared" ca="1" si="4"/>
        <v/>
      </c>
    </row>
    <row r="17" spans="2:6" ht="25" customHeight="1">
      <c r="B17" s="221" t="str">
        <f t="shared" ca="1" si="0"/>
        <v/>
      </c>
      <c r="C17" s="316" t="str">
        <f t="shared" ca="1" si="1"/>
        <v/>
      </c>
      <c r="D17" s="135" t="str">
        <f t="shared" ca="1" si="2"/>
        <v/>
      </c>
      <c r="E17" s="136" t="str">
        <f t="shared" ca="1" si="3"/>
        <v/>
      </c>
      <c r="F17" s="137" t="str">
        <f t="shared" ca="1" si="4"/>
        <v/>
      </c>
    </row>
    <row r="18" spans="2:6" ht="25" customHeight="1" thickBot="1">
      <c r="B18" s="221" t="str">
        <f t="shared" ca="1" si="0"/>
        <v/>
      </c>
      <c r="C18" s="316" t="str">
        <f t="shared" ca="1" si="1"/>
        <v/>
      </c>
      <c r="D18" s="135" t="str">
        <f t="shared" ca="1" si="2"/>
        <v/>
      </c>
      <c r="E18" s="136" t="str">
        <f t="shared" ca="1" si="3"/>
        <v/>
      </c>
      <c r="F18" s="137" t="str">
        <f t="shared" ca="1" si="4"/>
        <v/>
      </c>
    </row>
    <row r="19" spans="2:6" ht="25" hidden="1" customHeight="1">
      <c r="B19" s="221" t="str">
        <f t="shared" ca="1" si="0"/>
        <v/>
      </c>
      <c r="C19" s="316" t="str">
        <f t="shared" ca="1" si="1"/>
        <v/>
      </c>
      <c r="D19" s="135" t="str">
        <f t="shared" ca="1" si="2"/>
        <v/>
      </c>
      <c r="E19" s="136" t="str">
        <f t="shared" ca="1" si="3"/>
        <v/>
      </c>
      <c r="F19" s="137" t="str">
        <f t="shared" ca="1" si="4"/>
        <v/>
      </c>
    </row>
    <row r="20" spans="2:6" ht="25" hidden="1" customHeight="1">
      <c r="B20" s="221" t="str">
        <f t="shared" ca="1" si="0"/>
        <v/>
      </c>
      <c r="C20" s="316" t="str">
        <f t="shared" ca="1" si="1"/>
        <v/>
      </c>
      <c r="D20" s="135" t="str">
        <f t="shared" ca="1" si="2"/>
        <v/>
      </c>
      <c r="E20" s="136" t="str">
        <f t="shared" ca="1" si="3"/>
        <v/>
      </c>
      <c r="F20" s="137" t="str">
        <f t="shared" ca="1" si="4"/>
        <v/>
      </c>
    </row>
    <row r="21" spans="2:6" ht="25" hidden="1" customHeight="1">
      <c r="B21" s="221" t="str">
        <f t="shared" ca="1" si="0"/>
        <v/>
      </c>
      <c r="C21" s="316" t="str">
        <f t="shared" ca="1" si="1"/>
        <v/>
      </c>
      <c r="D21" s="135" t="str">
        <f t="shared" ca="1" si="2"/>
        <v/>
      </c>
      <c r="E21" s="136" t="str">
        <f t="shared" ca="1" si="3"/>
        <v/>
      </c>
      <c r="F21" s="137" t="str">
        <f t="shared" ca="1" si="4"/>
        <v/>
      </c>
    </row>
    <row r="22" spans="2:6" ht="25" hidden="1" customHeight="1">
      <c r="B22" s="221" t="str">
        <f t="shared" ca="1" si="0"/>
        <v/>
      </c>
      <c r="C22" s="316" t="str">
        <f t="shared" ca="1" si="1"/>
        <v/>
      </c>
      <c r="D22" s="135" t="str">
        <f t="shared" ca="1" si="2"/>
        <v/>
      </c>
      <c r="E22" s="136" t="str">
        <f t="shared" ca="1" si="3"/>
        <v/>
      </c>
      <c r="F22" s="137" t="str">
        <f t="shared" ca="1" si="4"/>
        <v/>
      </c>
    </row>
    <row r="23" spans="2:6" ht="25" hidden="1" customHeight="1">
      <c r="B23" s="221" t="str">
        <f t="shared" ca="1" si="0"/>
        <v/>
      </c>
      <c r="C23" s="316" t="str">
        <f t="shared" ca="1" si="1"/>
        <v/>
      </c>
      <c r="D23" s="135" t="str">
        <f t="shared" ca="1" si="2"/>
        <v/>
      </c>
      <c r="E23" s="136" t="str">
        <f t="shared" ca="1" si="3"/>
        <v/>
      </c>
      <c r="F23" s="137" t="str">
        <f t="shared" ca="1" si="4"/>
        <v/>
      </c>
    </row>
    <row r="24" spans="2:6" ht="25" hidden="1" customHeight="1">
      <c r="B24" s="221" t="str">
        <f t="shared" ca="1" si="0"/>
        <v/>
      </c>
      <c r="C24" s="316" t="str">
        <f t="shared" ca="1" si="1"/>
        <v/>
      </c>
      <c r="D24" s="135" t="str">
        <f t="shared" ca="1" si="2"/>
        <v/>
      </c>
      <c r="E24" s="136" t="str">
        <f t="shared" ca="1" si="3"/>
        <v/>
      </c>
      <c r="F24" s="137" t="str">
        <f t="shared" ca="1" si="4"/>
        <v/>
      </c>
    </row>
    <row r="25" spans="2:6" ht="25" hidden="1" customHeight="1">
      <c r="B25" s="221" t="str">
        <f t="shared" ca="1" si="0"/>
        <v/>
      </c>
      <c r="C25" s="316" t="str">
        <f t="shared" ca="1" si="1"/>
        <v/>
      </c>
      <c r="D25" s="135" t="str">
        <f t="shared" ca="1" si="2"/>
        <v/>
      </c>
      <c r="E25" s="136" t="str">
        <f t="shared" ca="1" si="3"/>
        <v/>
      </c>
      <c r="F25" s="137" t="str">
        <f t="shared" ca="1" si="4"/>
        <v/>
      </c>
    </row>
    <row r="26" spans="2:6" ht="25" hidden="1" customHeight="1">
      <c r="B26" s="221" t="str">
        <f t="shared" ca="1" si="0"/>
        <v/>
      </c>
      <c r="C26" s="316" t="str">
        <f t="shared" ca="1" si="1"/>
        <v/>
      </c>
      <c r="D26" s="135" t="str">
        <f t="shared" ca="1" si="2"/>
        <v/>
      </c>
      <c r="E26" s="136" t="str">
        <f t="shared" ca="1" si="3"/>
        <v/>
      </c>
      <c r="F26" s="137" t="str">
        <f t="shared" ca="1" si="4"/>
        <v/>
      </c>
    </row>
    <row r="27" spans="2:6" ht="25" hidden="1" customHeight="1">
      <c r="B27" s="221" t="str">
        <f t="shared" ca="1" si="0"/>
        <v/>
      </c>
      <c r="C27" s="316" t="str">
        <f t="shared" ca="1" si="1"/>
        <v/>
      </c>
      <c r="D27" s="135" t="str">
        <f t="shared" ca="1" si="2"/>
        <v/>
      </c>
      <c r="E27" s="136" t="str">
        <f t="shared" ca="1" si="3"/>
        <v/>
      </c>
      <c r="F27" s="137" t="str">
        <f t="shared" ca="1" si="4"/>
        <v/>
      </c>
    </row>
    <row r="28" spans="2:6" ht="25" hidden="1" customHeight="1">
      <c r="B28" s="221" t="str">
        <f t="shared" ca="1" si="0"/>
        <v/>
      </c>
      <c r="C28" s="316" t="str">
        <f t="shared" ca="1" si="1"/>
        <v/>
      </c>
      <c r="D28" s="135" t="str">
        <f t="shared" ca="1" si="2"/>
        <v/>
      </c>
      <c r="E28" s="136" t="str">
        <f t="shared" ca="1" si="3"/>
        <v/>
      </c>
      <c r="F28" s="137" t="str">
        <f t="shared" ca="1" si="4"/>
        <v/>
      </c>
    </row>
    <row r="29" spans="2:6" ht="25" hidden="1" customHeight="1">
      <c r="B29" s="221" t="str">
        <f t="shared" ca="1" si="0"/>
        <v/>
      </c>
      <c r="C29" s="316" t="str">
        <f t="shared" ca="1" si="1"/>
        <v/>
      </c>
      <c r="D29" s="135" t="str">
        <f t="shared" ca="1" si="2"/>
        <v/>
      </c>
      <c r="E29" s="136" t="str">
        <f t="shared" ca="1" si="3"/>
        <v/>
      </c>
      <c r="F29" s="137" t="str">
        <f t="shared" ca="1" si="4"/>
        <v/>
      </c>
    </row>
    <row r="30" spans="2:6" ht="25" hidden="1" customHeight="1">
      <c r="B30" s="221" t="str">
        <f t="shared" ca="1" si="0"/>
        <v/>
      </c>
      <c r="C30" s="316" t="str">
        <f t="shared" ca="1" si="1"/>
        <v/>
      </c>
      <c r="D30" s="135" t="str">
        <f t="shared" ca="1" si="2"/>
        <v/>
      </c>
      <c r="E30" s="136" t="str">
        <f t="shared" ca="1" si="3"/>
        <v/>
      </c>
      <c r="F30" s="137" t="str">
        <f t="shared" ca="1" si="4"/>
        <v/>
      </c>
    </row>
    <row r="31" spans="2:6" ht="25" hidden="1" customHeight="1">
      <c r="B31" s="221" t="str">
        <f t="shared" ca="1" si="0"/>
        <v/>
      </c>
      <c r="C31" s="316" t="str">
        <f t="shared" ca="1" si="1"/>
        <v/>
      </c>
      <c r="D31" s="135" t="str">
        <f t="shared" ca="1" si="2"/>
        <v/>
      </c>
      <c r="E31" s="136" t="str">
        <f t="shared" ca="1" si="3"/>
        <v/>
      </c>
      <c r="F31" s="137" t="str">
        <f t="shared" ca="1" si="4"/>
        <v/>
      </c>
    </row>
    <row r="32" spans="2:6" ht="25" hidden="1" customHeight="1">
      <c r="B32" s="221" t="str">
        <f t="shared" ca="1" si="0"/>
        <v/>
      </c>
      <c r="C32" s="316" t="str">
        <f t="shared" ca="1" si="1"/>
        <v/>
      </c>
      <c r="D32" s="135" t="str">
        <f t="shared" ca="1" si="2"/>
        <v/>
      </c>
      <c r="E32" s="136" t="str">
        <f t="shared" ca="1" si="3"/>
        <v/>
      </c>
      <c r="F32" s="137" t="str">
        <f t="shared" ca="1" si="4"/>
        <v/>
      </c>
    </row>
    <row r="33" spans="2:6" ht="25" hidden="1" customHeight="1">
      <c r="B33" s="221" t="str">
        <f t="shared" ca="1" si="0"/>
        <v/>
      </c>
      <c r="C33" s="316" t="str">
        <f t="shared" ca="1" si="1"/>
        <v/>
      </c>
      <c r="D33" s="135" t="str">
        <f t="shared" ca="1" si="2"/>
        <v/>
      </c>
      <c r="E33" s="136" t="str">
        <f t="shared" ca="1" si="3"/>
        <v/>
      </c>
      <c r="F33" s="137" t="str">
        <f t="shared" ca="1" si="4"/>
        <v/>
      </c>
    </row>
    <row r="34" spans="2:6" ht="25" hidden="1" customHeight="1">
      <c r="B34" s="221" t="str">
        <f t="shared" ca="1" si="0"/>
        <v/>
      </c>
      <c r="C34" s="316" t="str">
        <f t="shared" ca="1" si="1"/>
        <v/>
      </c>
      <c r="D34" s="135" t="str">
        <f t="shared" ca="1" si="2"/>
        <v/>
      </c>
      <c r="E34" s="136" t="str">
        <f t="shared" ca="1" si="3"/>
        <v/>
      </c>
      <c r="F34" s="137" t="str">
        <f t="shared" ca="1" si="4"/>
        <v/>
      </c>
    </row>
    <row r="35" spans="2:6" ht="25" hidden="1" customHeight="1">
      <c r="B35" s="221" t="str">
        <f t="shared" ca="1" si="0"/>
        <v/>
      </c>
      <c r="C35" s="316" t="str">
        <f t="shared" ca="1" si="1"/>
        <v/>
      </c>
      <c r="D35" s="135" t="str">
        <f t="shared" ca="1" si="2"/>
        <v/>
      </c>
      <c r="E35" s="136" t="str">
        <f t="shared" ca="1" si="3"/>
        <v/>
      </c>
      <c r="F35" s="137" t="str">
        <f t="shared" ca="1" si="4"/>
        <v/>
      </c>
    </row>
    <row r="36" spans="2:6" ht="25" hidden="1" customHeight="1">
      <c r="B36" s="221" t="str">
        <f t="shared" ca="1" si="0"/>
        <v/>
      </c>
      <c r="C36" s="316" t="str">
        <f t="shared" ca="1" si="1"/>
        <v/>
      </c>
      <c r="D36" s="135" t="str">
        <f t="shared" ca="1" si="2"/>
        <v/>
      </c>
      <c r="E36" s="136" t="str">
        <f t="shared" ca="1" si="3"/>
        <v/>
      </c>
      <c r="F36" s="137" t="str">
        <f t="shared" ca="1" si="4"/>
        <v/>
      </c>
    </row>
    <row r="37" spans="2:6" ht="25" hidden="1" customHeight="1">
      <c r="B37" s="221" t="str">
        <f t="shared" ca="1" si="0"/>
        <v/>
      </c>
      <c r="C37" s="316" t="str">
        <f t="shared" ca="1" si="1"/>
        <v/>
      </c>
      <c r="D37" s="135" t="str">
        <f t="shared" ca="1" si="2"/>
        <v/>
      </c>
      <c r="E37" s="136" t="str">
        <f t="shared" ca="1" si="3"/>
        <v/>
      </c>
      <c r="F37" s="137" t="str">
        <f t="shared" ca="1" si="4"/>
        <v/>
      </c>
    </row>
    <row r="38" spans="2:6" ht="25" hidden="1" customHeight="1">
      <c r="B38" s="221" t="str">
        <f t="shared" ca="1" si="0"/>
        <v/>
      </c>
      <c r="C38" s="316" t="str">
        <f t="shared" ca="1" si="1"/>
        <v/>
      </c>
      <c r="D38" s="135" t="str">
        <f t="shared" ca="1" si="2"/>
        <v/>
      </c>
      <c r="E38" s="136" t="str">
        <f t="shared" ca="1" si="3"/>
        <v/>
      </c>
      <c r="F38" s="137" t="str">
        <f t="shared" ca="1" si="4"/>
        <v/>
      </c>
    </row>
    <row r="39" spans="2:6" ht="25" hidden="1" customHeight="1">
      <c r="B39" s="221" t="str">
        <f t="shared" ca="1" si="0"/>
        <v/>
      </c>
      <c r="C39" s="316" t="str">
        <f t="shared" ca="1" si="1"/>
        <v/>
      </c>
      <c r="D39" s="135" t="str">
        <f t="shared" ca="1" si="2"/>
        <v/>
      </c>
      <c r="E39" s="136" t="str">
        <f t="shared" ca="1" si="3"/>
        <v/>
      </c>
      <c r="F39" s="137" t="str">
        <f t="shared" ca="1" si="4"/>
        <v/>
      </c>
    </row>
    <row r="40" spans="2:6" ht="25" hidden="1" customHeight="1">
      <c r="B40" s="221" t="str">
        <f t="shared" ca="1" si="0"/>
        <v/>
      </c>
      <c r="C40" s="316" t="str">
        <f t="shared" ca="1" si="1"/>
        <v/>
      </c>
      <c r="D40" s="135" t="str">
        <f t="shared" ca="1" si="2"/>
        <v/>
      </c>
      <c r="E40" s="136" t="str">
        <f t="shared" ca="1" si="3"/>
        <v/>
      </c>
      <c r="F40" s="137" t="str">
        <f t="shared" ca="1" si="4"/>
        <v/>
      </c>
    </row>
    <row r="41" spans="2:6" ht="25" hidden="1" customHeight="1" thickBot="1">
      <c r="B41" s="221" t="str">
        <f t="shared" ca="1" si="0"/>
        <v/>
      </c>
      <c r="C41" s="316"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27" t="s">
        <v>272</v>
      </c>
      <c r="C44" s="327"/>
      <c r="D44" s="327"/>
      <c r="E44" s="327"/>
      <c r="F44" s="327"/>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清單!$S$3:$S$1000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378</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28">
        <f>IF(K1&lt;14,VLOOKUP(K1,清單!J3:L15,3,FALSE),K3)</f>
        <v>45657</v>
      </c>
      <c r="E4" s="328"/>
      <c r="F4" s="328"/>
      <c r="G4" s="328"/>
      <c r="H4" s="21"/>
      <c r="I4" s="22" t="str">
        <f>日記簿!M5</f>
        <v>幣別：新台幣</v>
      </c>
    </row>
    <row r="5" spans="1:26" ht="20" customHeight="1">
      <c r="A5" s="102"/>
      <c r="B5" s="126" t="s">
        <v>249</v>
      </c>
      <c r="C5" s="127" t="s">
        <v>250</v>
      </c>
      <c r="D5" s="126" t="s">
        <v>248</v>
      </c>
      <c r="E5" s="126"/>
      <c r="F5" s="158"/>
      <c r="G5" s="126" t="s">
        <v>249</v>
      </c>
      <c r="H5" s="127" t="s">
        <v>250</v>
      </c>
      <c r="I5" s="126" t="s">
        <v>248</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銀行存款-一銀活存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501</v>
      </c>
      <c r="I2" s="286" t="s">
        <v>502</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249</v>
      </c>
      <c r="C5" s="127" t="s">
        <v>250</v>
      </c>
      <c r="D5" s="34"/>
      <c r="E5" s="126" t="s">
        <v>248</v>
      </c>
      <c r="F5" s="126" t="s">
        <v>482</v>
      </c>
    </row>
    <row r="6" spans="2:9">
      <c r="B6" s="124" t="str">
        <f t="shared" ref="B6:B37" ca="1" si="0">IF(ISNA(VLOOKUP(ROW()-5,益表,1,FALSE))=TRUE,"",IF(VLOOKUP(ROW()-5,益表,7,FALSE)="","",VLOOKUP(ROW()-5,益表,7,FALSE)))</f>
        <v/>
      </c>
      <c r="C6" s="329" t="str">
        <f t="shared" ref="C6:C37" ca="1" si="1">IF(ISNA(VLOOKUP(ROW()-5,益表,1,FALSE))=TRUE,"",VLOOKUP(ROW()-5,益表,9,FALSE))</f>
        <v>營業收入</v>
      </c>
      <c r="D6" s="329"/>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29" t="str">
        <f t="shared" ca="1" si="1"/>
        <v>銷貨收入</v>
      </c>
      <c r="D7" s="329"/>
      <c r="E7" s="118">
        <f t="shared" ca="1" si="2"/>
        <v>6000</v>
      </c>
      <c r="F7" s="262">
        <f t="shared" ca="1" si="3"/>
        <v>1</v>
      </c>
    </row>
    <row r="8" spans="2:9">
      <c r="B8" s="124" t="str">
        <f t="shared" ca="1" si="0"/>
        <v/>
      </c>
      <c r="C8" s="329" t="str">
        <f t="shared" ca="1" si="1"/>
        <v>營業收入淨額</v>
      </c>
      <c r="D8" s="329"/>
      <c r="E8" s="118">
        <f t="shared" ca="1" si="2"/>
        <v>6000</v>
      </c>
      <c r="F8" s="262">
        <f t="shared" ca="1" si="3"/>
        <v>1</v>
      </c>
    </row>
    <row r="9" spans="2:9">
      <c r="B9" s="124" t="str">
        <f t="shared" ca="1" si="0"/>
        <v/>
      </c>
      <c r="C9" s="329" t="str">
        <f t="shared" ca="1" si="1"/>
        <v xml:space="preserve"> </v>
      </c>
      <c r="D9" s="329"/>
      <c r="E9" s="118" t="str">
        <f t="shared" ca="1" si="2"/>
        <v/>
      </c>
      <c r="F9" s="262" t="str">
        <f t="shared" ca="1" si="3"/>
        <v/>
      </c>
    </row>
    <row r="10" spans="2:9">
      <c r="B10" s="124" t="str">
        <f t="shared" ca="1" si="0"/>
        <v/>
      </c>
      <c r="C10" s="329" t="str">
        <f t="shared" ca="1" si="1"/>
        <v>營業毛利</v>
      </c>
      <c r="D10" s="329"/>
      <c r="E10" s="118">
        <f t="shared" ca="1" si="2"/>
        <v>6000</v>
      </c>
      <c r="F10" s="262">
        <f t="shared" ca="1" si="3"/>
        <v>1</v>
      </c>
    </row>
    <row r="11" spans="2:9">
      <c r="B11" s="124" t="str">
        <f t="shared" ca="1" si="0"/>
        <v/>
      </c>
      <c r="C11" s="329" t="str">
        <f t="shared" ca="1" si="1"/>
        <v xml:space="preserve"> </v>
      </c>
      <c r="D11" s="329"/>
      <c r="E11" s="118" t="str">
        <f t="shared" ca="1" si="2"/>
        <v/>
      </c>
      <c r="F11" s="262" t="str">
        <f t="shared" ca="1" si="3"/>
        <v/>
      </c>
    </row>
    <row r="12" spans="2:9">
      <c r="B12" s="124" t="str">
        <f t="shared" ca="1" si="0"/>
        <v/>
      </c>
      <c r="C12" s="329" t="str">
        <f t="shared" ca="1" si="1"/>
        <v>營業費用</v>
      </c>
      <c r="D12" s="329"/>
      <c r="E12" s="118" t="str">
        <f t="shared" ca="1" si="2"/>
        <v/>
      </c>
      <c r="F12" s="262" t="str">
        <f t="shared" ca="1" si="3"/>
        <v/>
      </c>
    </row>
    <row r="13" spans="2:9">
      <c r="B13" s="124">
        <f t="shared" ca="1" si="0"/>
        <v>6040</v>
      </c>
      <c r="C13" s="329" t="str">
        <f t="shared" ca="1" si="1"/>
        <v>旅費</v>
      </c>
      <c r="D13" s="329"/>
      <c r="E13" s="118">
        <f t="shared" ca="1" si="2"/>
        <v>400</v>
      </c>
      <c r="F13" s="262">
        <f t="shared" ca="1" si="3"/>
        <v>6.6666666666666666E-2</v>
      </c>
    </row>
    <row r="14" spans="2:9">
      <c r="B14" s="124" t="str">
        <f t="shared" ca="1" si="0"/>
        <v/>
      </c>
      <c r="C14" s="329" t="str">
        <f t="shared" ca="1" si="1"/>
        <v>營業費用合計</v>
      </c>
      <c r="D14" s="329"/>
      <c r="E14" s="118">
        <f t="shared" ca="1" si="2"/>
        <v>400</v>
      </c>
      <c r="F14" s="262">
        <f t="shared" ca="1" si="3"/>
        <v>6.6666666666666666E-2</v>
      </c>
    </row>
    <row r="15" spans="2:9">
      <c r="B15" s="124" t="str">
        <f t="shared" ca="1" si="0"/>
        <v/>
      </c>
      <c r="C15" s="329" t="str">
        <f t="shared" ca="1" si="1"/>
        <v xml:space="preserve"> </v>
      </c>
      <c r="D15" s="329"/>
      <c r="E15" s="118" t="str">
        <f t="shared" ca="1" si="2"/>
        <v/>
      </c>
      <c r="F15" s="262" t="str">
        <f t="shared" ca="1" si="3"/>
        <v/>
      </c>
    </row>
    <row r="16" spans="2:9">
      <c r="B16" s="124" t="str">
        <f t="shared" ca="1" si="0"/>
        <v/>
      </c>
      <c r="C16" s="329" t="str">
        <f t="shared" ca="1" si="1"/>
        <v>營業淨利</v>
      </c>
      <c r="D16" s="329"/>
      <c r="E16" s="118">
        <f t="shared" ca="1" si="2"/>
        <v>5600</v>
      </c>
      <c r="F16" s="262">
        <f t="shared" ca="1" si="3"/>
        <v>0.93333333333333335</v>
      </c>
    </row>
    <row r="17" spans="2:6">
      <c r="B17" s="124" t="str">
        <f t="shared" ca="1" si="0"/>
        <v/>
      </c>
      <c r="C17" s="329" t="str">
        <f t="shared" ca="1" si="1"/>
        <v xml:space="preserve"> </v>
      </c>
      <c r="D17" s="329"/>
      <c r="E17" s="118" t="str">
        <f t="shared" ca="1" si="2"/>
        <v/>
      </c>
      <c r="F17" s="262" t="str">
        <f t="shared" ca="1" si="3"/>
        <v/>
      </c>
    </row>
    <row r="18" spans="2:6">
      <c r="B18" s="124" t="str">
        <f t="shared" ca="1" si="0"/>
        <v/>
      </c>
      <c r="C18" s="329" t="str">
        <f t="shared" ca="1" si="1"/>
        <v>稅前損益</v>
      </c>
      <c r="D18" s="329"/>
      <c r="E18" s="118">
        <f t="shared" ca="1" si="2"/>
        <v>5600</v>
      </c>
      <c r="F18" s="262">
        <f t="shared" ca="1" si="3"/>
        <v>0.93333333333333335</v>
      </c>
    </row>
    <row r="19" spans="2:6">
      <c r="B19" s="124">
        <f t="shared" ca="1" si="0"/>
        <v>9000</v>
      </c>
      <c r="C19" s="329" t="str">
        <f t="shared" ca="1" si="1"/>
        <v>所得稅費用(利益)</v>
      </c>
      <c r="D19" s="329"/>
      <c r="E19" s="118">
        <f t="shared" ca="1" si="2"/>
        <v>0</v>
      </c>
      <c r="F19" s="262">
        <f t="shared" ca="1" si="3"/>
        <v>0</v>
      </c>
    </row>
    <row r="20" spans="2:6">
      <c r="B20" s="124" t="str">
        <f t="shared" ca="1" si="0"/>
        <v/>
      </c>
      <c r="C20" s="329" t="str">
        <f t="shared" ca="1" si="1"/>
        <v>稅後損益</v>
      </c>
      <c r="D20" s="329"/>
      <c r="E20" s="118">
        <f t="shared" ca="1" si="2"/>
        <v>5600</v>
      </c>
      <c r="F20" s="262">
        <f t="shared" ca="1" si="3"/>
        <v>0.93333333333333335</v>
      </c>
    </row>
    <row r="21" spans="2:6">
      <c r="B21" s="124" t="str">
        <f t="shared" ca="1" si="0"/>
        <v/>
      </c>
      <c r="C21" s="329" t="str">
        <f t="shared" ca="1" si="1"/>
        <v/>
      </c>
      <c r="D21" s="329"/>
      <c r="E21" s="118" t="str">
        <f t="shared" ca="1" si="2"/>
        <v/>
      </c>
      <c r="F21" s="262" t="str">
        <f t="shared" ca="1" si="3"/>
        <v/>
      </c>
    </row>
    <row r="22" spans="2:6">
      <c r="B22" s="124" t="str">
        <f t="shared" ca="1" si="0"/>
        <v/>
      </c>
      <c r="C22" s="329" t="str">
        <f t="shared" ca="1" si="1"/>
        <v/>
      </c>
      <c r="D22" s="329"/>
      <c r="E22" s="118" t="str">
        <f t="shared" ca="1" si="2"/>
        <v/>
      </c>
      <c r="F22" s="262" t="str">
        <f t="shared" ca="1" si="3"/>
        <v/>
      </c>
    </row>
    <row r="23" spans="2:6">
      <c r="B23" s="124" t="str">
        <f t="shared" ca="1" si="0"/>
        <v/>
      </c>
      <c r="C23" s="329" t="str">
        <f t="shared" ca="1" si="1"/>
        <v/>
      </c>
      <c r="D23" s="329"/>
      <c r="E23" s="118" t="str">
        <f t="shared" ca="1" si="2"/>
        <v/>
      </c>
      <c r="F23" s="262" t="str">
        <f t="shared" ca="1" si="3"/>
        <v/>
      </c>
    </row>
    <row r="24" spans="2:6">
      <c r="B24" s="124" t="str">
        <f t="shared" ca="1" si="0"/>
        <v/>
      </c>
      <c r="C24" s="329" t="str">
        <f t="shared" ca="1" si="1"/>
        <v/>
      </c>
      <c r="D24" s="329"/>
      <c r="E24" s="118" t="str">
        <f t="shared" ca="1" si="2"/>
        <v/>
      </c>
      <c r="F24" s="262" t="str">
        <f t="shared" ca="1" si="3"/>
        <v/>
      </c>
    </row>
    <row r="25" spans="2:6">
      <c r="B25" s="124" t="str">
        <f t="shared" ca="1" si="0"/>
        <v/>
      </c>
      <c r="C25" s="329" t="str">
        <f t="shared" ca="1" si="1"/>
        <v/>
      </c>
      <c r="D25" s="329"/>
      <c r="E25" s="118" t="str">
        <f t="shared" ca="1" si="2"/>
        <v/>
      </c>
      <c r="F25" s="262" t="str">
        <f t="shared" ca="1" si="3"/>
        <v/>
      </c>
    </row>
    <row r="26" spans="2:6">
      <c r="B26" s="124" t="str">
        <f t="shared" ca="1" si="0"/>
        <v/>
      </c>
      <c r="C26" s="329" t="str">
        <f t="shared" ca="1" si="1"/>
        <v/>
      </c>
      <c r="D26" s="329"/>
      <c r="E26" s="118" t="str">
        <f t="shared" ca="1" si="2"/>
        <v/>
      </c>
      <c r="F26" s="262" t="str">
        <f t="shared" ca="1" si="3"/>
        <v/>
      </c>
    </row>
    <row r="27" spans="2:6">
      <c r="B27" s="124" t="str">
        <f t="shared" ca="1" si="0"/>
        <v/>
      </c>
      <c r="C27" s="329" t="str">
        <f t="shared" ca="1" si="1"/>
        <v/>
      </c>
      <c r="D27" s="329"/>
      <c r="E27" s="118" t="str">
        <f t="shared" ca="1" si="2"/>
        <v/>
      </c>
      <c r="F27" s="262" t="str">
        <f t="shared" ca="1" si="3"/>
        <v/>
      </c>
    </row>
    <row r="28" spans="2:6">
      <c r="B28" s="124" t="str">
        <f t="shared" ca="1" si="0"/>
        <v/>
      </c>
      <c r="C28" s="329" t="str">
        <f t="shared" ca="1" si="1"/>
        <v/>
      </c>
      <c r="D28" s="329"/>
      <c r="E28" s="118" t="str">
        <f t="shared" ca="1" si="2"/>
        <v/>
      </c>
      <c r="F28" s="262" t="str">
        <f t="shared" ca="1" si="3"/>
        <v/>
      </c>
    </row>
    <row r="29" spans="2:6">
      <c r="B29" s="124" t="str">
        <f t="shared" ca="1" si="0"/>
        <v/>
      </c>
      <c r="C29" s="329" t="str">
        <f t="shared" ca="1" si="1"/>
        <v/>
      </c>
      <c r="D29" s="329"/>
      <c r="E29" s="118" t="str">
        <f t="shared" ca="1" si="2"/>
        <v/>
      </c>
      <c r="F29" s="262" t="str">
        <f t="shared" ca="1" si="3"/>
        <v/>
      </c>
    </row>
    <row r="30" spans="2:6">
      <c r="B30" s="124" t="str">
        <f t="shared" ca="1" si="0"/>
        <v/>
      </c>
      <c r="C30" s="329" t="str">
        <f t="shared" ca="1" si="1"/>
        <v/>
      </c>
      <c r="D30" s="329"/>
      <c r="E30" s="118" t="str">
        <f t="shared" ca="1" si="2"/>
        <v/>
      </c>
      <c r="F30" s="262" t="str">
        <f t="shared" ca="1" si="3"/>
        <v/>
      </c>
    </row>
    <row r="31" spans="2:6">
      <c r="B31" s="124" t="str">
        <f t="shared" ca="1" si="0"/>
        <v/>
      </c>
      <c r="C31" s="329" t="str">
        <f t="shared" ca="1" si="1"/>
        <v/>
      </c>
      <c r="D31" s="329"/>
      <c r="E31" s="118" t="str">
        <f t="shared" ca="1" si="2"/>
        <v/>
      </c>
      <c r="F31" s="262" t="str">
        <f t="shared" ca="1" si="3"/>
        <v/>
      </c>
    </row>
    <row r="32" spans="2:6">
      <c r="B32" s="124" t="str">
        <f t="shared" ca="1" si="0"/>
        <v/>
      </c>
      <c r="C32" s="329" t="str">
        <f t="shared" ca="1" si="1"/>
        <v/>
      </c>
      <c r="D32" s="329"/>
      <c r="E32" s="118" t="str">
        <f t="shared" ca="1" si="2"/>
        <v/>
      </c>
      <c r="F32" s="262" t="str">
        <f t="shared" ca="1" si="3"/>
        <v/>
      </c>
    </row>
    <row r="33" spans="2:6">
      <c r="B33" s="124" t="str">
        <f t="shared" ca="1" si="0"/>
        <v/>
      </c>
      <c r="C33" s="329" t="str">
        <f t="shared" ca="1" si="1"/>
        <v/>
      </c>
      <c r="D33" s="329"/>
      <c r="E33" s="118" t="str">
        <f t="shared" ca="1" si="2"/>
        <v/>
      </c>
      <c r="F33" s="262" t="str">
        <f t="shared" ca="1" si="3"/>
        <v/>
      </c>
    </row>
    <row r="34" spans="2:6">
      <c r="B34" s="124" t="str">
        <f t="shared" ca="1" si="0"/>
        <v/>
      </c>
      <c r="C34" s="329" t="str">
        <f t="shared" ca="1" si="1"/>
        <v/>
      </c>
      <c r="D34" s="329"/>
      <c r="E34" s="118" t="str">
        <f t="shared" ca="1" si="2"/>
        <v/>
      </c>
      <c r="F34" s="262" t="str">
        <f t="shared" ca="1" si="3"/>
        <v/>
      </c>
    </row>
    <row r="35" spans="2:6">
      <c r="B35" s="124" t="str">
        <f t="shared" ca="1" si="0"/>
        <v/>
      </c>
      <c r="C35" s="329" t="str">
        <f t="shared" ca="1" si="1"/>
        <v/>
      </c>
      <c r="D35" s="329"/>
      <c r="E35" s="118" t="str">
        <f t="shared" ca="1" si="2"/>
        <v/>
      </c>
      <c r="F35" s="262" t="str">
        <f t="shared" ca="1" si="3"/>
        <v/>
      </c>
    </row>
    <row r="36" spans="2:6">
      <c r="B36" s="124" t="str">
        <f t="shared" ca="1" si="0"/>
        <v/>
      </c>
      <c r="C36" s="329" t="str">
        <f t="shared" ca="1" si="1"/>
        <v/>
      </c>
      <c r="D36" s="329"/>
      <c r="E36" s="118" t="str">
        <f t="shared" ca="1" si="2"/>
        <v/>
      </c>
      <c r="F36" s="262" t="str">
        <f t="shared" ca="1" si="3"/>
        <v/>
      </c>
    </row>
    <row r="37" spans="2:6">
      <c r="B37" s="124" t="str">
        <f t="shared" ca="1" si="0"/>
        <v/>
      </c>
      <c r="C37" s="329" t="str">
        <f t="shared" ca="1" si="1"/>
        <v/>
      </c>
      <c r="D37" s="329"/>
      <c r="E37" s="118" t="str">
        <f t="shared" ca="1" si="2"/>
        <v/>
      </c>
      <c r="F37" s="262" t="str">
        <f t="shared" ca="1" si="3"/>
        <v/>
      </c>
    </row>
    <row r="38" spans="2:6">
      <c r="B38" s="124" t="str">
        <f t="shared" ref="B38:B69" ca="1" si="4">IF(ISNA(VLOOKUP(ROW()-5,益表,1,FALSE))=TRUE,"",IF(VLOOKUP(ROW()-5,益表,7,FALSE)="","",VLOOKUP(ROW()-5,益表,7,FALSE)))</f>
        <v/>
      </c>
      <c r="C38" s="329" t="str">
        <f t="shared" ref="C38:C69" ca="1" si="5">IF(ISNA(VLOOKUP(ROW()-5,益表,1,FALSE))=TRUE,"",VLOOKUP(ROW()-5,益表,9,FALSE))</f>
        <v/>
      </c>
      <c r="D38" s="329"/>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29" t="str">
        <f t="shared" ca="1" si="5"/>
        <v/>
      </c>
      <c r="D39" s="329"/>
      <c r="E39" s="118" t="str">
        <f t="shared" ca="1" si="6"/>
        <v/>
      </c>
      <c r="F39" s="262" t="str">
        <f t="shared" ca="1" si="7"/>
        <v/>
      </c>
    </row>
    <row r="40" spans="2:6">
      <c r="B40" s="124" t="str">
        <f t="shared" ca="1" si="4"/>
        <v/>
      </c>
      <c r="C40" s="329" t="str">
        <f t="shared" ca="1" si="5"/>
        <v/>
      </c>
      <c r="D40" s="329"/>
      <c r="E40" s="118" t="str">
        <f t="shared" ca="1" si="6"/>
        <v/>
      </c>
      <c r="F40" s="262" t="str">
        <f t="shared" ca="1" si="7"/>
        <v/>
      </c>
    </row>
    <row r="41" spans="2:6">
      <c r="B41" s="124" t="str">
        <f t="shared" ca="1" si="4"/>
        <v/>
      </c>
      <c r="C41" s="329" t="str">
        <f t="shared" ca="1" si="5"/>
        <v/>
      </c>
      <c r="D41" s="329"/>
      <c r="E41" s="118" t="str">
        <f t="shared" ca="1" si="6"/>
        <v/>
      </c>
      <c r="F41" s="262" t="str">
        <f t="shared" ca="1" si="7"/>
        <v/>
      </c>
    </row>
    <row r="42" spans="2:6">
      <c r="B42" s="124" t="str">
        <f t="shared" ca="1" si="4"/>
        <v/>
      </c>
      <c r="C42" s="329" t="str">
        <f t="shared" ca="1" si="5"/>
        <v/>
      </c>
      <c r="D42" s="329"/>
      <c r="E42" s="118" t="str">
        <f t="shared" ca="1" si="6"/>
        <v/>
      </c>
      <c r="F42" s="262" t="str">
        <f t="shared" ca="1" si="7"/>
        <v/>
      </c>
    </row>
    <row r="43" spans="2:6">
      <c r="B43" s="124" t="str">
        <f t="shared" ca="1" si="4"/>
        <v/>
      </c>
      <c r="C43" s="329" t="str">
        <f t="shared" ca="1" si="5"/>
        <v/>
      </c>
      <c r="D43" s="329"/>
      <c r="E43" s="118" t="str">
        <f t="shared" ca="1" si="6"/>
        <v/>
      </c>
      <c r="F43" s="262" t="str">
        <f t="shared" ca="1" si="7"/>
        <v/>
      </c>
    </row>
    <row r="44" spans="2:6">
      <c r="B44" s="124" t="str">
        <f t="shared" ca="1" si="4"/>
        <v/>
      </c>
      <c r="C44" s="329" t="str">
        <f t="shared" ca="1" si="5"/>
        <v/>
      </c>
      <c r="D44" s="329"/>
      <c r="E44" s="118" t="str">
        <f t="shared" ca="1" si="6"/>
        <v/>
      </c>
      <c r="F44" s="262" t="str">
        <f t="shared" ca="1" si="7"/>
        <v/>
      </c>
    </row>
    <row r="45" spans="2:6">
      <c r="B45" s="124" t="str">
        <f t="shared" ca="1" si="4"/>
        <v/>
      </c>
      <c r="C45" s="329" t="str">
        <f t="shared" ca="1" si="5"/>
        <v/>
      </c>
      <c r="D45" s="329"/>
      <c r="E45" s="118" t="str">
        <f t="shared" ca="1" si="6"/>
        <v/>
      </c>
      <c r="F45" s="262" t="str">
        <f t="shared" ca="1" si="7"/>
        <v/>
      </c>
    </row>
    <row r="46" spans="2:6">
      <c r="B46" s="124" t="str">
        <f t="shared" ca="1" si="4"/>
        <v/>
      </c>
      <c r="C46" s="329" t="str">
        <f t="shared" ca="1" si="5"/>
        <v/>
      </c>
      <c r="D46" s="329"/>
      <c r="E46" s="118" t="str">
        <f t="shared" ca="1" si="6"/>
        <v/>
      </c>
      <c r="F46" s="262" t="str">
        <f t="shared" ca="1" si="7"/>
        <v/>
      </c>
    </row>
    <row r="47" spans="2:6">
      <c r="B47" s="124" t="str">
        <f t="shared" ca="1" si="4"/>
        <v/>
      </c>
      <c r="C47" s="329" t="str">
        <f t="shared" ca="1" si="5"/>
        <v/>
      </c>
      <c r="D47" s="329"/>
      <c r="E47" s="118" t="str">
        <f t="shared" ca="1" si="6"/>
        <v/>
      </c>
      <c r="F47" s="262" t="str">
        <f t="shared" ca="1" si="7"/>
        <v/>
      </c>
    </row>
    <row r="48" spans="2:6">
      <c r="B48" s="124" t="str">
        <f t="shared" ca="1" si="4"/>
        <v/>
      </c>
      <c r="C48" s="329" t="str">
        <f t="shared" ca="1" si="5"/>
        <v/>
      </c>
      <c r="D48" s="329"/>
      <c r="E48" s="118" t="str">
        <f t="shared" ca="1" si="6"/>
        <v/>
      </c>
      <c r="F48" s="262" t="str">
        <f t="shared" ca="1" si="7"/>
        <v/>
      </c>
    </row>
    <row r="49" spans="2:6">
      <c r="B49" s="124" t="str">
        <f t="shared" ca="1" si="4"/>
        <v/>
      </c>
      <c r="C49" s="329" t="str">
        <f t="shared" ca="1" si="5"/>
        <v/>
      </c>
      <c r="D49" s="329"/>
      <c r="E49" s="118" t="str">
        <f t="shared" ca="1" si="6"/>
        <v/>
      </c>
      <c r="F49" s="262" t="str">
        <f t="shared" ca="1" si="7"/>
        <v/>
      </c>
    </row>
    <row r="50" spans="2:6">
      <c r="B50" s="124" t="str">
        <f t="shared" ca="1" si="4"/>
        <v/>
      </c>
      <c r="C50" s="329" t="str">
        <f t="shared" ca="1" si="5"/>
        <v/>
      </c>
      <c r="D50" s="329"/>
      <c r="E50" s="118" t="str">
        <f t="shared" ca="1" si="6"/>
        <v/>
      </c>
      <c r="F50" s="262" t="str">
        <f t="shared" ca="1" si="7"/>
        <v/>
      </c>
    </row>
    <row r="51" spans="2:6">
      <c r="B51" s="124" t="str">
        <f t="shared" ca="1" si="4"/>
        <v/>
      </c>
      <c r="C51" s="329" t="str">
        <f t="shared" ca="1" si="5"/>
        <v/>
      </c>
      <c r="D51" s="329"/>
      <c r="E51" s="118" t="str">
        <f t="shared" ca="1" si="6"/>
        <v/>
      </c>
      <c r="F51" s="262" t="str">
        <f t="shared" ca="1" si="7"/>
        <v/>
      </c>
    </row>
    <row r="52" spans="2:6">
      <c r="B52" s="124" t="str">
        <f t="shared" ca="1" si="4"/>
        <v/>
      </c>
      <c r="C52" s="329" t="str">
        <f t="shared" ca="1" si="5"/>
        <v/>
      </c>
      <c r="D52" s="329"/>
      <c r="E52" s="118" t="str">
        <f t="shared" ca="1" si="6"/>
        <v/>
      </c>
      <c r="F52" s="262" t="str">
        <f t="shared" ca="1" si="7"/>
        <v/>
      </c>
    </row>
    <row r="53" spans="2:6">
      <c r="B53" s="124" t="str">
        <f t="shared" ca="1" si="4"/>
        <v/>
      </c>
      <c r="C53" s="329" t="str">
        <f t="shared" ca="1" si="5"/>
        <v/>
      </c>
      <c r="D53" s="329"/>
      <c r="E53" s="118" t="str">
        <f t="shared" ca="1" si="6"/>
        <v/>
      </c>
      <c r="F53" s="262" t="str">
        <f t="shared" ca="1" si="7"/>
        <v/>
      </c>
    </row>
    <row r="54" spans="2:6">
      <c r="B54" s="124" t="str">
        <f t="shared" ca="1" si="4"/>
        <v/>
      </c>
      <c r="C54" s="329" t="str">
        <f t="shared" ca="1" si="5"/>
        <v/>
      </c>
      <c r="D54" s="329"/>
      <c r="E54" s="118" t="str">
        <f t="shared" ca="1" si="6"/>
        <v/>
      </c>
      <c r="F54" s="262" t="str">
        <f t="shared" ca="1" si="7"/>
        <v/>
      </c>
    </row>
    <row r="55" spans="2:6">
      <c r="B55" s="124" t="str">
        <f t="shared" ca="1" si="4"/>
        <v/>
      </c>
      <c r="C55" s="329" t="str">
        <f t="shared" ca="1" si="5"/>
        <v/>
      </c>
      <c r="D55" s="329"/>
      <c r="E55" s="118" t="str">
        <f t="shared" ca="1" si="6"/>
        <v/>
      </c>
      <c r="F55" s="262" t="str">
        <f t="shared" ca="1" si="7"/>
        <v/>
      </c>
    </row>
    <row r="56" spans="2:6">
      <c r="B56" s="124" t="str">
        <f t="shared" ca="1" si="4"/>
        <v/>
      </c>
      <c r="C56" s="329" t="str">
        <f t="shared" ca="1" si="5"/>
        <v/>
      </c>
      <c r="D56" s="329"/>
      <c r="E56" s="118" t="str">
        <f t="shared" ca="1" si="6"/>
        <v/>
      </c>
      <c r="F56" s="262" t="str">
        <f t="shared" ca="1" si="7"/>
        <v/>
      </c>
    </row>
    <row r="57" spans="2:6">
      <c r="B57" s="124" t="str">
        <f t="shared" ca="1" si="4"/>
        <v/>
      </c>
      <c r="C57" s="329" t="str">
        <f t="shared" ca="1" si="5"/>
        <v/>
      </c>
      <c r="D57" s="329"/>
      <c r="E57" s="118" t="str">
        <f t="shared" ca="1" si="6"/>
        <v/>
      </c>
      <c r="F57" s="262" t="str">
        <f t="shared" ca="1" si="7"/>
        <v/>
      </c>
    </row>
    <row r="58" spans="2:6">
      <c r="B58" s="124" t="str">
        <f t="shared" ca="1" si="4"/>
        <v/>
      </c>
      <c r="C58" s="329" t="str">
        <f t="shared" ca="1" si="5"/>
        <v/>
      </c>
      <c r="D58" s="329"/>
      <c r="E58" s="118" t="str">
        <f t="shared" ca="1" si="6"/>
        <v/>
      </c>
      <c r="F58" s="262" t="str">
        <f t="shared" ca="1" si="7"/>
        <v/>
      </c>
    </row>
    <row r="59" spans="2:6">
      <c r="B59" s="124" t="str">
        <f t="shared" ca="1" si="4"/>
        <v/>
      </c>
      <c r="C59" s="329" t="str">
        <f t="shared" ca="1" si="5"/>
        <v/>
      </c>
      <c r="D59" s="329"/>
      <c r="E59" s="118" t="str">
        <f t="shared" ca="1" si="6"/>
        <v/>
      </c>
      <c r="F59" s="262" t="str">
        <f t="shared" ca="1" si="7"/>
        <v/>
      </c>
    </row>
    <row r="60" spans="2:6">
      <c r="B60" s="124" t="str">
        <f t="shared" ca="1" si="4"/>
        <v/>
      </c>
      <c r="C60" s="329" t="str">
        <f t="shared" ca="1" si="5"/>
        <v/>
      </c>
      <c r="D60" s="329"/>
      <c r="E60" s="118" t="str">
        <f t="shared" ca="1" si="6"/>
        <v/>
      </c>
      <c r="F60" s="262" t="str">
        <f t="shared" ca="1" si="7"/>
        <v/>
      </c>
    </row>
    <row r="61" spans="2:6">
      <c r="B61" s="124" t="str">
        <f t="shared" ca="1" si="4"/>
        <v/>
      </c>
      <c r="C61" s="329" t="str">
        <f t="shared" ca="1" si="5"/>
        <v/>
      </c>
      <c r="D61" s="329"/>
      <c r="E61" s="118" t="str">
        <f t="shared" ca="1" si="6"/>
        <v/>
      </c>
      <c r="F61" s="262" t="str">
        <f t="shared" ca="1" si="7"/>
        <v/>
      </c>
    </row>
    <row r="62" spans="2:6">
      <c r="B62" s="124" t="str">
        <f t="shared" ca="1" si="4"/>
        <v/>
      </c>
      <c r="C62" s="329" t="str">
        <f t="shared" ca="1" si="5"/>
        <v/>
      </c>
      <c r="D62" s="329"/>
      <c r="E62" s="118" t="str">
        <f t="shared" ca="1" si="6"/>
        <v/>
      </c>
      <c r="F62" s="262" t="str">
        <f t="shared" ca="1" si="7"/>
        <v/>
      </c>
    </row>
    <row r="63" spans="2:6">
      <c r="B63" s="124" t="str">
        <f t="shared" ca="1" si="4"/>
        <v/>
      </c>
      <c r="C63" s="329" t="str">
        <f t="shared" ca="1" si="5"/>
        <v/>
      </c>
      <c r="D63" s="329"/>
      <c r="E63" s="118" t="str">
        <f t="shared" ca="1" si="6"/>
        <v/>
      </c>
      <c r="F63" s="262" t="str">
        <f t="shared" ca="1" si="7"/>
        <v/>
      </c>
    </row>
    <row r="64" spans="2:6">
      <c r="B64" s="124" t="str">
        <f t="shared" ca="1" si="4"/>
        <v/>
      </c>
      <c r="C64" s="329" t="str">
        <f t="shared" ca="1" si="5"/>
        <v/>
      </c>
      <c r="D64" s="329"/>
      <c r="E64" s="118" t="str">
        <f t="shared" ca="1" si="6"/>
        <v/>
      </c>
      <c r="F64" s="262" t="str">
        <f t="shared" ca="1" si="7"/>
        <v/>
      </c>
    </row>
    <row r="65" spans="2:6">
      <c r="B65" s="124" t="str">
        <f t="shared" ca="1" si="4"/>
        <v/>
      </c>
      <c r="C65" s="329" t="str">
        <f t="shared" ca="1" si="5"/>
        <v/>
      </c>
      <c r="D65" s="329"/>
      <c r="E65" s="118" t="str">
        <f t="shared" ca="1" si="6"/>
        <v/>
      </c>
      <c r="F65" s="262" t="str">
        <f t="shared" ca="1" si="7"/>
        <v/>
      </c>
    </row>
    <row r="66" spans="2:6">
      <c r="B66" s="124" t="str">
        <f t="shared" ca="1" si="4"/>
        <v/>
      </c>
      <c r="C66" s="329" t="str">
        <f t="shared" ca="1" si="5"/>
        <v/>
      </c>
      <c r="D66" s="329"/>
      <c r="E66" s="118" t="str">
        <f t="shared" ca="1" si="6"/>
        <v/>
      </c>
      <c r="F66" s="262" t="str">
        <f t="shared" ca="1" si="7"/>
        <v/>
      </c>
    </row>
    <row r="67" spans="2:6">
      <c r="B67" s="124" t="str">
        <f t="shared" ca="1" si="4"/>
        <v/>
      </c>
      <c r="C67" s="329" t="str">
        <f t="shared" ca="1" si="5"/>
        <v/>
      </c>
      <c r="D67" s="329"/>
      <c r="E67" s="118" t="str">
        <f t="shared" ca="1" si="6"/>
        <v/>
      </c>
      <c r="F67" s="262" t="str">
        <f t="shared" ca="1" si="7"/>
        <v/>
      </c>
    </row>
    <row r="68" spans="2:6">
      <c r="B68" s="124" t="str">
        <f t="shared" ca="1" si="4"/>
        <v/>
      </c>
      <c r="C68" s="329" t="str">
        <f t="shared" ca="1" si="5"/>
        <v/>
      </c>
      <c r="D68" s="329"/>
      <c r="E68" s="118" t="str">
        <f t="shared" ca="1" si="6"/>
        <v/>
      </c>
      <c r="F68" s="262" t="str">
        <f t="shared" ca="1" si="7"/>
        <v/>
      </c>
    </row>
    <row r="69" spans="2:6">
      <c r="B69" s="124" t="str">
        <f t="shared" ca="1" si="4"/>
        <v/>
      </c>
      <c r="C69" s="329" t="str">
        <f t="shared" ca="1" si="5"/>
        <v/>
      </c>
      <c r="D69" s="329"/>
      <c r="E69" s="118" t="str">
        <f t="shared" ca="1" si="6"/>
        <v/>
      </c>
      <c r="F69" s="262" t="str">
        <f t="shared" ca="1" si="7"/>
        <v/>
      </c>
    </row>
    <row r="70" spans="2:6">
      <c r="B70" s="124" t="str">
        <f t="shared" ref="B70:B133" ca="1" si="8">IF(ISNA(VLOOKUP(ROW()-5,益表,1,FALSE))=TRUE,"",IF(VLOOKUP(ROW()-5,益表,7,FALSE)="","",VLOOKUP(ROW()-5,益表,7,FALSE)))</f>
        <v/>
      </c>
      <c r="C70" s="329" t="str">
        <f t="shared" ref="C70:C133" ca="1" si="9">IF(ISNA(VLOOKUP(ROW()-5,益表,1,FALSE))=TRUE,"",VLOOKUP(ROW()-5,益表,9,FALSE))</f>
        <v/>
      </c>
      <c r="D70" s="329"/>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29" t="str">
        <f t="shared" ca="1" si="9"/>
        <v/>
      </c>
      <c r="D71" s="329"/>
      <c r="E71" s="118" t="str">
        <f t="shared" ca="1" si="10"/>
        <v/>
      </c>
      <c r="F71" s="262" t="str">
        <f t="shared" ca="1" si="11"/>
        <v/>
      </c>
    </row>
    <row r="72" spans="2:6">
      <c r="B72" s="124" t="str">
        <f t="shared" ca="1" si="8"/>
        <v/>
      </c>
      <c r="C72" s="329" t="str">
        <f t="shared" ca="1" si="9"/>
        <v/>
      </c>
      <c r="D72" s="329"/>
      <c r="E72" s="118" t="str">
        <f t="shared" ca="1" si="10"/>
        <v/>
      </c>
      <c r="F72" s="262" t="str">
        <f t="shared" ca="1" si="11"/>
        <v/>
      </c>
    </row>
    <row r="73" spans="2:6">
      <c r="B73" s="124" t="str">
        <f t="shared" ca="1" si="8"/>
        <v/>
      </c>
      <c r="C73" s="329" t="str">
        <f t="shared" ca="1" si="9"/>
        <v/>
      </c>
      <c r="D73" s="329"/>
      <c r="E73" s="118" t="str">
        <f t="shared" ca="1" si="10"/>
        <v/>
      </c>
      <c r="F73" s="262" t="str">
        <f t="shared" ca="1" si="11"/>
        <v/>
      </c>
    </row>
    <row r="74" spans="2:6">
      <c r="B74" s="124" t="str">
        <f t="shared" ca="1" si="8"/>
        <v/>
      </c>
      <c r="C74" s="329" t="str">
        <f t="shared" ca="1" si="9"/>
        <v/>
      </c>
      <c r="D74" s="329"/>
      <c r="E74" s="118" t="str">
        <f t="shared" ca="1" si="10"/>
        <v/>
      </c>
      <c r="F74" s="262" t="str">
        <f t="shared" ca="1" si="11"/>
        <v/>
      </c>
    </row>
    <row r="75" spans="2:6">
      <c r="B75" s="124" t="str">
        <f t="shared" ca="1" si="8"/>
        <v/>
      </c>
      <c r="C75" s="329" t="str">
        <f t="shared" ca="1" si="9"/>
        <v/>
      </c>
      <c r="D75" s="329"/>
      <c r="E75" s="118" t="str">
        <f t="shared" ca="1" si="10"/>
        <v/>
      </c>
      <c r="F75" s="262" t="str">
        <f t="shared" ca="1" si="11"/>
        <v/>
      </c>
    </row>
    <row r="76" spans="2:6">
      <c r="B76" s="124" t="str">
        <f t="shared" ca="1" si="8"/>
        <v/>
      </c>
      <c r="C76" s="329" t="str">
        <f t="shared" ca="1" si="9"/>
        <v/>
      </c>
      <c r="D76" s="329"/>
      <c r="E76" s="118" t="str">
        <f t="shared" ca="1" si="10"/>
        <v/>
      </c>
      <c r="F76" s="262" t="str">
        <f t="shared" ca="1" si="11"/>
        <v/>
      </c>
    </row>
    <row r="77" spans="2:6">
      <c r="B77" s="124" t="str">
        <f t="shared" ca="1" si="8"/>
        <v/>
      </c>
      <c r="C77" s="329" t="str">
        <f t="shared" ca="1" si="9"/>
        <v/>
      </c>
      <c r="D77" s="329"/>
      <c r="E77" s="118" t="str">
        <f t="shared" ca="1" si="10"/>
        <v/>
      </c>
      <c r="F77" s="262" t="str">
        <f t="shared" ca="1" si="11"/>
        <v/>
      </c>
    </row>
    <row r="78" spans="2:6">
      <c r="B78" s="124" t="str">
        <f t="shared" ca="1" si="8"/>
        <v/>
      </c>
      <c r="C78" s="329" t="str">
        <f t="shared" ca="1" si="9"/>
        <v/>
      </c>
      <c r="D78" s="329"/>
      <c r="E78" s="118" t="str">
        <f t="shared" ca="1" si="10"/>
        <v/>
      </c>
      <c r="F78" s="262" t="str">
        <f t="shared" ca="1" si="11"/>
        <v/>
      </c>
    </row>
    <row r="79" spans="2:6">
      <c r="B79" s="124" t="str">
        <f t="shared" ca="1" si="8"/>
        <v/>
      </c>
      <c r="C79" s="329" t="str">
        <f t="shared" ca="1" si="9"/>
        <v/>
      </c>
      <c r="D79" s="329"/>
      <c r="E79" s="118" t="str">
        <f t="shared" ca="1" si="10"/>
        <v/>
      </c>
      <c r="F79" s="262" t="str">
        <f t="shared" ca="1" si="11"/>
        <v/>
      </c>
    </row>
    <row r="80" spans="2:6">
      <c r="B80" s="124" t="str">
        <f t="shared" ca="1" si="8"/>
        <v/>
      </c>
      <c r="C80" s="329" t="str">
        <f t="shared" ca="1" si="9"/>
        <v/>
      </c>
      <c r="D80" s="329"/>
      <c r="E80" s="118" t="str">
        <f t="shared" ca="1" si="10"/>
        <v/>
      </c>
      <c r="F80" s="262" t="str">
        <f t="shared" ca="1" si="11"/>
        <v/>
      </c>
    </row>
    <row r="81" spans="2:6">
      <c r="B81" s="124" t="str">
        <f t="shared" ca="1" si="8"/>
        <v/>
      </c>
      <c r="C81" s="329" t="str">
        <f t="shared" ca="1" si="9"/>
        <v/>
      </c>
      <c r="D81" s="329"/>
      <c r="E81" s="118" t="str">
        <f t="shared" ca="1" si="10"/>
        <v/>
      </c>
      <c r="F81" s="262" t="str">
        <f t="shared" ca="1" si="11"/>
        <v/>
      </c>
    </row>
    <row r="82" spans="2:6">
      <c r="B82" s="124" t="str">
        <f t="shared" ca="1" si="8"/>
        <v/>
      </c>
      <c r="C82" s="329" t="str">
        <f t="shared" ca="1" si="9"/>
        <v/>
      </c>
      <c r="D82" s="329"/>
      <c r="E82" s="118" t="str">
        <f t="shared" ca="1" si="10"/>
        <v/>
      </c>
      <c r="F82" s="262" t="str">
        <f t="shared" ca="1" si="11"/>
        <v/>
      </c>
    </row>
    <row r="83" spans="2:6">
      <c r="B83" s="124" t="str">
        <f t="shared" ca="1" si="8"/>
        <v/>
      </c>
      <c r="C83" s="329" t="str">
        <f t="shared" ca="1" si="9"/>
        <v/>
      </c>
      <c r="D83" s="329"/>
      <c r="E83" s="118" t="str">
        <f t="shared" ca="1" si="10"/>
        <v/>
      </c>
      <c r="F83" s="262" t="str">
        <f t="shared" ca="1" si="11"/>
        <v/>
      </c>
    </row>
    <row r="84" spans="2:6">
      <c r="B84" s="124" t="str">
        <f t="shared" ca="1" si="8"/>
        <v/>
      </c>
      <c r="C84" s="329" t="str">
        <f t="shared" ca="1" si="9"/>
        <v/>
      </c>
      <c r="D84" s="329"/>
      <c r="E84" s="118" t="str">
        <f t="shared" ca="1" si="10"/>
        <v/>
      </c>
      <c r="F84" s="262" t="str">
        <f t="shared" ca="1" si="11"/>
        <v/>
      </c>
    </row>
    <row r="85" spans="2:6">
      <c r="B85" s="124" t="str">
        <f t="shared" ca="1" si="8"/>
        <v/>
      </c>
      <c r="C85" s="329" t="str">
        <f t="shared" ca="1" si="9"/>
        <v/>
      </c>
      <c r="D85" s="329"/>
      <c r="E85" s="118" t="str">
        <f t="shared" ca="1" si="10"/>
        <v/>
      </c>
      <c r="F85" s="262" t="str">
        <f t="shared" ca="1" si="11"/>
        <v/>
      </c>
    </row>
    <row r="86" spans="2:6">
      <c r="B86" s="124" t="str">
        <f t="shared" ca="1" si="8"/>
        <v/>
      </c>
      <c r="C86" s="329" t="str">
        <f t="shared" ca="1" si="9"/>
        <v/>
      </c>
      <c r="D86" s="329"/>
      <c r="E86" s="118" t="str">
        <f t="shared" ca="1" si="10"/>
        <v/>
      </c>
      <c r="F86" s="262" t="str">
        <f t="shared" ca="1" si="11"/>
        <v/>
      </c>
    </row>
    <row r="87" spans="2:6">
      <c r="B87" s="124" t="str">
        <f t="shared" ca="1" si="8"/>
        <v/>
      </c>
      <c r="C87" s="329" t="str">
        <f t="shared" ca="1" si="9"/>
        <v/>
      </c>
      <c r="D87" s="329"/>
      <c r="E87" s="118" t="str">
        <f t="shared" ca="1" si="10"/>
        <v/>
      </c>
      <c r="F87" s="262" t="str">
        <f t="shared" ca="1" si="11"/>
        <v/>
      </c>
    </row>
    <row r="88" spans="2:6">
      <c r="B88" s="124" t="str">
        <f t="shared" ca="1" si="8"/>
        <v/>
      </c>
      <c r="C88" s="329" t="str">
        <f t="shared" ca="1" si="9"/>
        <v/>
      </c>
      <c r="D88" s="329"/>
      <c r="E88" s="118" t="str">
        <f t="shared" ca="1" si="10"/>
        <v/>
      </c>
      <c r="F88" s="262" t="str">
        <f t="shared" ca="1" si="11"/>
        <v/>
      </c>
    </row>
    <row r="89" spans="2:6">
      <c r="B89" s="124" t="str">
        <f t="shared" ca="1" si="8"/>
        <v/>
      </c>
      <c r="C89" s="329" t="str">
        <f t="shared" ca="1" si="9"/>
        <v/>
      </c>
      <c r="D89" s="329"/>
      <c r="E89" s="118" t="str">
        <f t="shared" ca="1" si="10"/>
        <v/>
      </c>
      <c r="F89" s="262" t="str">
        <f t="shared" ca="1" si="11"/>
        <v/>
      </c>
    </row>
    <row r="90" spans="2:6">
      <c r="B90" s="124" t="str">
        <f t="shared" ca="1" si="8"/>
        <v/>
      </c>
      <c r="C90" s="329" t="str">
        <f t="shared" ca="1" si="9"/>
        <v/>
      </c>
      <c r="D90" s="329"/>
      <c r="E90" s="118" t="str">
        <f t="shared" ca="1" si="10"/>
        <v/>
      </c>
      <c r="F90" s="262" t="str">
        <f t="shared" ca="1" si="11"/>
        <v/>
      </c>
    </row>
    <row r="91" spans="2:6">
      <c r="B91" s="124" t="str">
        <f t="shared" ca="1" si="8"/>
        <v/>
      </c>
      <c r="C91" s="329" t="str">
        <f t="shared" ca="1" si="9"/>
        <v/>
      </c>
      <c r="D91" s="329"/>
      <c r="E91" s="118" t="str">
        <f t="shared" ca="1" si="10"/>
        <v/>
      </c>
      <c r="F91" s="262" t="str">
        <f t="shared" ca="1" si="11"/>
        <v/>
      </c>
    </row>
    <row r="92" spans="2:6">
      <c r="B92" s="124" t="str">
        <f t="shared" ca="1" si="8"/>
        <v/>
      </c>
      <c r="C92" s="329" t="str">
        <f t="shared" ca="1" si="9"/>
        <v/>
      </c>
      <c r="D92" s="329"/>
      <c r="E92" s="118" t="str">
        <f t="shared" ca="1" si="10"/>
        <v/>
      </c>
      <c r="F92" s="262" t="str">
        <f t="shared" ca="1" si="11"/>
        <v/>
      </c>
    </row>
    <row r="93" spans="2:6">
      <c r="B93" s="124" t="str">
        <f t="shared" ca="1" si="8"/>
        <v/>
      </c>
      <c r="C93" s="329" t="str">
        <f t="shared" ca="1" si="9"/>
        <v/>
      </c>
      <c r="D93" s="329"/>
      <c r="E93" s="118" t="str">
        <f t="shared" ca="1" si="10"/>
        <v/>
      </c>
      <c r="F93" s="262" t="str">
        <f t="shared" ca="1" si="11"/>
        <v/>
      </c>
    </row>
    <row r="94" spans="2:6">
      <c r="B94" s="124" t="str">
        <f t="shared" ca="1" si="8"/>
        <v/>
      </c>
      <c r="C94" s="329" t="str">
        <f t="shared" ca="1" si="9"/>
        <v/>
      </c>
      <c r="D94" s="329"/>
      <c r="E94" s="118" t="str">
        <f t="shared" ca="1" si="10"/>
        <v/>
      </c>
      <c r="F94" s="262" t="str">
        <f t="shared" ca="1" si="11"/>
        <v/>
      </c>
    </row>
    <row r="95" spans="2:6">
      <c r="B95" s="124" t="str">
        <f t="shared" ca="1" si="8"/>
        <v/>
      </c>
      <c r="C95" s="329" t="str">
        <f t="shared" ca="1" si="9"/>
        <v/>
      </c>
      <c r="D95" s="329"/>
      <c r="E95" s="118" t="str">
        <f t="shared" ca="1" si="10"/>
        <v/>
      </c>
      <c r="F95" s="262" t="str">
        <f t="shared" ca="1" si="11"/>
        <v/>
      </c>
    </row>
    <row r="96" spans="2:6">
      <c r="B96" s="124" t="str">
        <f t="shared" ca="1" si="8"/>
        <v/>
      </c>
      <c r="C96" s="329" t="str">
        <f t="shared" ca="1" si="9"/>
        <v/>
      </c>
      <c r="D96" s="329"/>
      <c r="E96" s="118" t="str">
        <f t="shared" ca="1" si="10"/>
        <v/>
      </c>
      <c r="F96" s="262" t="str">
        <f t="shared" ca="1" si="11"/>
        <v/>
      </c>
    </row>
    <row r="97" spans="2:6">
      <c r="B97" s="124" t="str">
        <f t="shared" ca="1" si="8"/>
        <v/>
      </c>
      <c r="C97" s="329" t="str">
        <f t="shared" ca="1" si="9"/>
        <v/>
      </c>
      <c r="D97" s="329"/>
      <c r="E97" s="118" t="str">
        <f t="shared" ca="1" si="10"/>
        <v/>
      </c>
      <c r="F97" s="262" t="str">
        <f t="shared" ca="1" si="11"/>
        <v/>
      </c>
    </row>
    <row r="98" spans="2:6">
      <c r="B98" s="124" t="str">
        <f t="shared" ca="1" si="8"/>
        <v/>
      </c>
      <c r="C98" s="329" t="str">
        <f t="shared" ca="1" si="9"/>
        <v/>
      </c>
      <c r="D98" s="329"/>
      <c r="E98" s="118" t="str">
        <f t="shared" ca="1" si="10"/>
        <v/>
      </c>
      <c r="F98" s="262" t="str">
        <f t="shared" ca="1" si="11"/>
        <v/>
      </c>
    </row>
    <row r="99" spans="2:6">
      <c r="B99" s="124" t="str">
        <f t="shared" ca="1" si="8"/>
        <v/>
      </c>
      <c r="C99" s="329" t="str">
        <f t="shared" ca="1" si="9"/>
        <v/>
      </c>
      <c r="D99" s="329"/>
      <c r="E99" s="118" t="str">
        <f t="shared" ca="1" si="10"/>
        <v/>
      </c>
      <c r="F99" s="262" t="str">
        <f t="shared" ca="1" si="11"/>
        <v/>
      </c>
    </row>
    <row r="100" spans="2:6">
      <c r="B100" s="124" t="str">
        <f t="shared" ca="1" si="8"/>
        <v/>
      </c>
      <c r="C100" s="329" t="str">
        <f t="shared" ca="1" si="9"/>
        <v/>
      </c>
      <c r="D100" s="329"/>
      <c r="E100" s="118" t="str">
        <f t="shared" ca="1" si="10"/>
        <v/>
      </c>
      <c r="F100" s="262" t="str">
        <f t="shared" ca="1" si="11"/>
        <v/>
      </c>
    </row>
    <row r="101" spans="2:6">
      <c r="B101" s="124" t="str">
        <f t="shared" ca="1" si="8"/>
        <v/>
      </c>
      <c r="C101" s="329" t="str">
        <f t="shared" ca="1" si="9"/>
        <v/>
      </c>
      <c r="D101" s="329"/>
      <c r="E101" s="118" t="str">
        <f t="shared" ca="1" si="10"/>
        <v/>
      </c>
      <c r="F101" s="262" t="str">
        <f t="shared" ca="1" si="11"/>
        <v/>
      </c>
    </row>
    <row r="102" spans="2:6">
      <c r="B102" s="124" t="str">
        <f t="shared" ca="1" si="8"/>
        <v/>
      </c>
      <c r="C102" s="329" t="str">
        <f t="shared" ca="1" si="9"/>
        <v/>
      </c>
      <c r="D102" s="329"/>
      <c r="E102" s="118" t="str">
        <f t="shared" ca="1" si="10"/>
        <v/>
      </c>
      <c r="F102" s="262" t="str">
        <f t="shared" ref="F102:F133" ca="1" si="12">IF(AND(ISNUMBER(E102),收入淨額&gt;0),E102/收入淨額,"")</f>
        <v/>
      </c>
    </row>
    <row r="103" spans="2:6">
      <c r="B103" s="124" t="str">
        <f t="shared" ca="1" si="8"/>
        <v/>
      </c>
      <c r="C103" s="329" t="str">
        <f t="shared" ca="1" si="9"/>
        <v/>
      </c>
      <c r="D103" s="329"/>
      <c r="E103" s="118" t="str">
        <f t="shared" ca="1" si="10"/>
        <v/>
      </c>
      <c r="F103" s="262" t="str">
        <f t="shared" ca="1" si="12"/>
        <v/>
      </c>
    </row>
    <row r="104" spans="2:6">
      <c r="B104" s="124" t="str">
        <f t="shared" ca="1" si="8"/>
        <v/>
      </c>
      <c r="C104" s="329" t="str">
        <f t="shared" ca="1" si="9"/>
        <v/>
      </c>
      <c r="D104" s="329"/>
      <c r="E104" s="118" t="str">
        <f t="shared" ca="1" si="10"/>
        <v/>
      </c>
      <c r="F104" s="262" t="str">
        <f t="shared" ca="1" si="12"/>
        <v/>
      </c>
    </row>
    <row r="105" spans="2:6">
      <c r="B105" s="124" t="str">
        <f t="shared" ca="1" si="8"/>
        <v/>
      </c>
      <c r="C105" s="329" t="str">
        <f t="shared" ca="1" si="9"/>
        <v/>
      </c>
      <c r="D105" s="329"/>
      <c r="E105" s="118" t="str">
        <f t="shared" ca="1" si="10"/>
        <v/>
      </c>
      <c r="F105" s="262" t="str">
        <f t="shared" ca="1" si="12"/>
        <v/>
      </c>
    </row>
    <row r="106" spans="2:6">
      <c r="B106" s="124" t="str">
        <f t="shared" ca="1" si="8"/>
        <v/>
      </c>
      <c r="C106" s="329" t="str">
        <f t="shared" ca="1" si="9"/>
        <v/>
      </c>
      <c r="D106" s="329"/>
      <c r="E106" s="118" t="str">
        <f t="shared" ca="1" si="10"/>
        <v/>
      </c>
      <c r="F106" s="262" t="str">
        <f t="shared" ca="1" si="12"/>
        <v/>
      </c>
    </row>
    <row r="107" spans="2:6">
      <c r="B107" s="124" t="str">
        <f t="shared" ca="1" si="8"/>
        <v/>
      </c>
      <c r="C107" s="329" t="str">
        <f t="shared" ca="1" si="9"/>
        <v/>
      </c>
      <c r="D107" s="329"/>
      <c r="E107" s="118" t="str">
        <f t="shared" ca="1" si="10"/>
        <v/>
      </c>
      <c r="F107" s="262" t="str">
        <f t="shared" ca="1" si="12"/>
        <v/>
      </c>
    </row>
    <row r="108" spans="2:6">
      <c r="B108" s="124" t="str">
        <f t="shared" ca="1" si="8"/>
        <v/>
      </c>
      <c r="C108" s="329" t="str">
        <f t="shared" ca="1" si="9"/>
        <v/>
      </c>
      <c r="D108" s="329"/>
      <c r="E108" s="118" t="str">
        <f t="shared" ca="1" si="10"/>
        <v/>
      </c>
      <c r="F108" s="262" t="str">
        <f t="shared" ca="1" si="12"/>
        <v/>
      </c>
    </row>
    <row r="109" spans="2:6">
      <c r="B109" s="124" t="str">
        <f t="shared" ca="1" si="8"/>
        <v/>
      </c>
      <c r="C109" s="329" t="str">
        <f t="shared" ca="1" si="9"/>
        <v/>
      </c>
      <c r="D109" s="329"/>
      <c r="E109" s="118" t="str">
        <f t="shared" ca="1" si="10"/>
        <v/>
      </c>
      <c r="F109" s="262" t="str">
        <f t="shared" ca="1" si="12"/>
        <v/>
      </c>
    </row>
    <row r="110" spans="2:6">
      <c r="B110" s="124" t="str">
        <f t="shared" ca="1" si="8"/>
        <v/>
      </c>
      <c r="C110" s="329" t="str">
        <f t="shared" ca="1" si="9"/>
        <v/>
      </c>
      <c r="D110" s="329"/>
      <c r="E110" s="118" t="str">
        <f t="shared" ca="1" si="10"/>
        <v/>
      </c>
      <c r="F110" s="262" t="str">
        <f t="shared" ca="1" si="12"/>
        <v/>
      </c>
    </row>
    <row r="111" spans="2:6">
      <c r="B111" s="124" t="str">
        <f t="shared" ca="1" si="8"/>
        <v/>
      </c>
      <c r="C111" s="329" t="str">
        <f t="shared" ca="1" si="9"/>
        <v/>
      </c>
      <c r="D111" s="329"/>
      <c r="E111" s="118" t="str">
        <f t="shared" ca="1" si="10"/>
        <v/>
      </c>
      <c r="F111" s="262" t="str">
        <f t="shared" ca="1" si="12"/>
        <v/>
      </c>
    </row>
    <row r="112" spans="2:6">
      <c r="B112" s="124" t="str">
        <f t="shared" ca="1" si="8"/>
        <v/>
      </c>
      <c r="C112" s="329" t="str">
        <f t="shared" ca="1" si="9"/>
        <v/>
      </c>
      <c r="D112" s="329"/>
      <c r="E112" s="118" t="str">
        <f t="shared" ca="1" si="10"/>
        <v/>
      </c>
      <c r="F112" s="262" t="str">
        <f t="shared" ca="1" si="12"/>
        <v/>
      </c>
    </row>
    <row r="113" spans="2:6">
      <c r="B113" s="124" t="str">
        <f t="shared" ca="1" si="8"/>
        <v/>
      </c>
      <c r="C113" s="329" t="str">
        <f t="shared" ca="1" si="9"/>
        <v/>
      </c>
      <c r="D113" s="329"/>
      <c r="E113" s="118" t="str">
        <f t="shared" ca="1" si="10"/>
        <v/>
      </c>
      <c r="F113" s="262" t="str">
        <f t="shared" ca="1" si="12"/>
        <v/>
      </c>
    </row>
    <row r="114" spans="2:6">
      <c r="B114" s="124" t="str">
        <f t="shared" ca="1" si="8"/>
        <v/>
      </c>
      <c r="C114" s="329" t="str">
        <f t="shared" ca="1" si="9"/>
        <v/>
      </c>
      <c r="D114" s="329"/>
      <c r="E114" s="118" t="str">
        <f t="shared" ca="1" si="10"/>
        <v/>
      </c>
      <c r="F114" s="262" t="str">
        <f t="shared" ca="1" si="12"/>
        <v/>
      </c>
    </row>
    <row r="115" spans="2:6">
      <c r="B115" s="124" t="str">
        <f t="shared" ca="1" si="8"/>
        <v/>
      </c>
      <c r="C115" s="329" t="str">
        <f t="shared" ca="1" si="9"/>
        <v/>
      </c>
      <c r="D115" s="329"/>
      <c r="E115" s="118" t="str">
        <f t="shared" ca="1" si="10"/>
        <v/>
      </c>
      <c r="F115" s="262" t="str">
        <f t="shared" ca="1" si="12"/>
        <v/>
      </c>
    </row>
    <row r="116" spans="2:6">
      <c r="B116" s="124" t="str">
        <f t="shared" ca="1" si="8"/>
        <v/>
      </c>
      <c r="C116" s="329" t="str">
        <f t="shared" ca="1" si="9"/>
        <v/>
      </c>
      <c r="D116" s="329"/>
      <c r="E116" s="118" t="str">
        <f t="shared" ca="1" si="10"/>
        <v/>
      </c>
      <c r="F116" s="262" t="str">
        <f t="shared" ca="1" si="12"/>
        <v/>
      </c>
    </row>
    <row r="117" spans="2:6">
      <c r="B117" s="124" t="str">
        <f t="shared" ca="1" si="8"/>
        <v/>
      </c>
      <c r="C117" s="329" t="str">
        <f t="shared" ca="1" si="9"/>
        <v/>
      </c>
      <c r="D117" s="329"/>
      <c r="E117" s="118" t="str">
        <f t="shared" ca="1" si="10"/>
        <v/>
      </c>
      <c r="F117" s="262" t="str">
        <f t="shared" ca="1" si="12"/>
        <v/>
      </c>
    </row>
    <row r="118" spans="2:6">
      <c r="B118" s="124" t="str">
        <f t="shared" ca="1" si="8"/>
        <v/>
      </c>
      <c r="C118" s="329" t="str">
        <f t="shared" ca="1" si="9"/>
        <v/>
      </c>
      <c r="D118" s="329"/>
      <c r="E118" s="118" t="str">
        <f t="shared" ca="1" si="10"/>
        <v/>
      </c>
      <c r="F118" s="262" t="str">
        <f t="shared" ca="1" si="12"/>
        <v/>
      </c>
    </row>
    <row r="119" spans="2:6">
      <c r="B119" s="124" t="str">
        <f t="shared" ca="1" si="8"/>
        <v/>
      </c>
      <c r="C119" s="329" t="str">
        <f t="shared" ca="1" si="9"/>
        <v/>
      </c>
      <c r="D119" s="329"/>
      <c r="E119" s="118" t="str">
        <f t="shared" ca="1" si="10"/>
        <v/>
      </c>
      <c r="F119" s="262" t="str">
        <f t="shared" ca="1" si="12"/>
        <v/>
      </c>
    </row>
    <row r="120" spans="2:6">
      <c r="B120" s="124" t="str">
        <f t="shared" ca="1" si="8"/>
        <v/>
      </c>
      <c r="C120" s="329" t="str">
        <f t="shared" ca="1" si="9"/>
        <v/>
      </c>
      <c r="D120" s="329"/>
      <c r="E120" s="118" t="str">
        <f t="shared" ca="1" si="10"/>
        <v/>
      </c>
      <c r="F120" s="262" t="str">
        <f t="shared" ca="1" si="12"/>
        <v/>
      </c>
    </row>
    <row r="121" spans="2:6">
      <c r="B121" s="124" t="str">
        <f t="shared" ca="1" si="8"/>
        <v/>
      </c>
      <c r="C121" s="329" t="str">
        <f t="shared" ca="1" si="9"/>
        <v/>
      </c>
      <c r="D121" s="329"/>
      <c r="E121" s="118" t="str">
        <f t="shared" ca="1" si="10"/>
        <v/>
      </c>
      <c r="F121" s="262" t="str">
        <f t="shared" ca="1" si="12"/>
        <v/>
      </c>
    </row>
    <row r="122" spans="2:6">
      <c r="B122" s="124" t="str">
        <f t="shared" ca="1" si="8"/>
        <v/>
      </c>
      <c r="C122" s="329" t="str">
        <f t="shared" ca="1" si="9"/>
        <v/>
      </c>
      <c r="D122" s="329"/>
      <c r="E122" s="118" t="str">
        <f t="shared" ca="1" si="10"/>
        <v/>
      </c>
      <c r="F122" s="262" t="str">
        <f t="shared" ca="1" si="12"/>
        <v/>
      </c>
    </row>
    <row r="123" spans="2:6">
      <c r="B123" s="124" t="str">
        <f t="shared" ca="1" si="8"/>
        <v/>
      </c>
      <c r="C123" s="329" t="str">
        <f t="shared" ca="1" si="9"/>
        <v/>
      </c>
      <c r="D123" s="329"/>
      <c r="E123" s="118" t="str">
        <f t="shared" ca="1" si="10"/>
        <v/>
      </c>
      <c r="F123" s="262" t="str">
        <f t="shared" ca="1" si="12"/>
        <v/>
      </c>
    </row>
    <row r="124" spans="2:6">
      <c r="B124" s="124" t="str">
        <f t="shared" ca="1" si="8"/>
        <v/>
      </c>
      <c r="C124" s="329" t="str">
        <f t="shared" ca="1" si="9"/>
        <v/>
      </c>
      <c r="D124" s="329"/>
      <c r="E124" s="118" t="str">
        <f t="shared" ca="1" si="10"/>
        <v/>
      </c>
      <c r="F124" s="262" t="str">
        <f t="shared" ca="1" si="12"/>
        <v/>
      </c>
    </row>
    <row r="125" spans="2:6">
      <c r="B125" s="124" t="str">
        <f t="shared" ca="1" si="8"/>
        <v/>
      </c>
      <c r="C125" s="329" t="str">
        <f t="shared" ca="1" si="9"/>
        <v/>
      </c>
      <c r="D125" s="329"/>
      <c r="E125" s="118" t="str">
        <f t="shared" ca="1" si="10"/>
        <v/>
      </c>
      <c r="F125" s="262" t="str">
        <f t="shared" ca="1" si="12"/>
        <v/>
      </c>
    </row>
    <row r="126" spans="2:6">
      <c r="B126" s="124" t="str">
        <f t="shared" ca="1" si="8"/>
        <v/>
      </c>
      <c r="C126" s="329" t="str">
        <f t="shared" ca="1" si="9"/>
        <v/>
      </c>
      <c r="D126" s="329"/>
      <c r="E126" s="118" t="str">
        <f t="shared" ca="1" si="10"/>
        <v/>
      </c>
      <c r="F126" s="262" t="str">
        <f t="shared" ca="1" si="12"/>
        <v/>
      </c>
    </row>
    <row r="127" spans="2:6">
      <c r="B127" s="124" t="str">
        <f t="shared" ca="1" si="8"/>
        <v/>
      </c>
      <c r="C127" s="329" t="str">
        <f t="shared" ca="1" si="9"/>
        <v/>
      </c>
      <c r="D127" s="329"/>
      <c r="E127" s="118" t="str">
        <f t="shared" ca="1" si="10"/>
        <v/>
      </c>
      <c r="F127" s="262" t="str">
        <f t="shared" ca="1" si="12"/>
        <v/>
      </c>
    </row>
    <row r="128" spans="2:6">
      <c r="B128" s="124" t="str">
        <f t="shared" ca="1" si="8"/>
        <v/>
      </c>
      <c r="C128" s="329" t="str">
        <f t="shared" ca="1" si="9"/>
        <v/>
      </c>
      <c r="D128" s="329"/>
      <c r="E128" s="118" t="str">
        <f t="shared" ca="1" si="10"/>
        <v/>
      </c>
      <c r="F128" s="262" t="str">
        <f t="shared" ca="1" si="12"/>
        <v/>
      </c>
    </row>
    <row r="129" spans="2:6">
      <c r="B129" s="124" t="str">
        <f t="shared" ca="1" si="8"/>
        <v/>
      </c>
      <c r="C129" s="329" t="str">
        <f t="shared" ca="1" si="9"/>
        <v/>
      </c>
      <c r="D129" s="329"/>
      <c r="E129" s="118" t="str">
        <f t="shared" ca="1" si="10"/>
        <v/>
      </c>
      <c r="F129" s="262" t="str">
        <f t="shared" ca="1" si="12"/>
        <v/>
      </c>
    </row>
    <row r="130" spans="2:6">
      <c r="B130" s="124" t="str">
        <f t="shared" ca="1" si="8"/>
        <v/>
      </c>
      <c r="C130" s="329" t="str">
        <f t="shared" ca="1" si="9"/>
        <v/>
      </c>
      <c r="D130" s="329"/>
      <c r="E130" s="118" t="str">
        <f t="shared" ca="1" si="10"/>
        <v/>
      </c>
      <c r="F130" s="262" t="str">
        <f t="shared" ca="1" si="12"/>
        <v/>
      </c>
    </row>
    <row r="131" spans="2:6">
      <c r="B131" s="124" t="str">
        <f t="shared" ca="1" si="8"/>
        <v/>
      </c>
      <c r="C131" s="329" t="str">
        <f t="shared" ca="1" si="9"/>
        <v/>
      </c>
      <c r="D131" s="329"/>
      <c r="E131" s="118" t="str">
        <f t="shared" ca="1" si="10"/>
        <v/>
      </c>
      <c r="F131" s="262" t="str">
        <f t="shared" ca="1" si="12"/>
        <v/>
      </c>
    </row>
    <row r="132" spans="2:6">
      <c r="B132" s="124" t="str">
        <f t="shared" ca="1" si="8"/>
        <v/>
      </c>
      <c r="C132" s="329" t="str">
        <f t="shared" ca="1" si="9"/>
        <v/>
      </c>
      <c r="D132" s="329"/>
      <c r="E132" s="118" t="str">
        <f t="shared" ca="1" si="10"/>
        <v/>
      </c>
      <c r="F132" s="262" t="str">
        <f t="shared" ca="1" si="12"/>
        <v/>
      </c>
    </row>
    <row r="133" spans="2:6">
      <c r="B133" s="124" t="str">
        <f t="shared" ca="1" si="8"/>
        <v/>
      </c>
      <c r="C133" s="329" t="str">
        <f t="shared" ca="1" si="9"/>
        <v/>
      </c>
      <c r="D133" s="329"/>
      <c r="E133" s="118" t="str">
        <f t="shared" ca="1" si="10"/>
        <v/>
      </c>
      <c r="F133" s="262" t="str">
        <f t="shared" ca="1" si="12"/>
        <v/>
      </c>
    </row>
    <row r="134" spans="2:6">
      <c r="B134" s="124" t="str">
        <f t="shared" ref="B134:B197" ca="1" si="13">IF(ISNA(VLOOKUP(ROW()-5,益表,1,FALSE))=TRUE,"",IF(VLOOKUP(ROW()-5,益表,7,FALSE)="","",VLOOKUP(ROW()-5,益表,7,FALSE)))</f>
        <v/>
      </c>
      <c r="C134" s="329" t="str">
        <f t="shared" ref="C134:C197" ca="1" si="14">IF(ISNA(VLOOKUP(ROW()-5,益表,1,FALSE))=TRUE,"",VLOOKUP(ROW()-5,益表,9,FALSE))</f>
        <v/>
      </c>
      <c r="D134" s="329"/>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29" t="str">
        <f t="shared" ca="1" si="14"/>
        <v/>
      </c>
      <c r="D135" s="329"/>
      <c r="E135" s="118" t="str">
        <f t="shared" ca="1" si="15"/>
        <v/>
      </c>
      <c r="F135" s="262" t="str">
        <f t="shared" ca="1" si="16"/>
        <v/>
      </c>
    </row>
    <row r="136" spans="2:6">
      <c r="B136" s="124" t="str">
        <f t="shared" ca="1" si="13"/>
        <v/>
      </c>
      <c r="C136" s="329" t="str">
        <f t="shared" ca="1" si="14"/>
        <v/>
      </c>
      <c r="D136" s="329"/>
      <c r="E136" s="118" t="str">
        <f t="shared" ca="1" si="15"/>
        <v/>
      </c>
      <c r="F136" s="262" t="str">
        <f t="shared" ca="1" si="16"/>
        <v/>
      </c>
    </row>
    <row r="137" spans="2:6">
      <c r="B137" s="124" t="str">
        <f t="shared" ca="1" si="13"/>
        <v/>
      </c>
      <c r="C137" s="329" t="str">
        <f t="shared" ca="1" si="14"/>
        <v/>
      </c>
      <c r="D137" s="329"/>
      <c r="E137" s="118" t="str">
        <f t="shared" ca="1" si="15"/>
        <v/>
      </c>
      <c r="F137" s="262" t="str">
        <f t="shared" ca="1" si="16"/>
        <v/>
      </c>
    </row>
    <row r="138" spans="2:6">
      <c r="B138" s="124" t="str">
        <f t="shared" ca="1" si="13"/>
        <v/>
      </c>
      <c r="C138" s="329" t="str">
        <f t="shared" ca="1" si="14"/>
        <v/>
      </c>
      <c r="D138" s="329"/>
      <c r="E138" s="118" t="str">
        <f t="shared" ca="1" si="15"/>
        <v/>
      </c>
      <c r="F138" s="262" t="str">
        <f t="shared" ca="1" si="16"/>
        <v/>
      </c>
    </row>
    <row r="139" spans="2:6">
      <c r="B139" s="124" t="str">
        <f t="shared" ca="1" si="13"/>
        <v/>
      </c>
      <c r="C139" s="329" t="str">
        <f t="shared" ca="1" si="14"/>
        <v/>
      </c>
      <c r="D139" s="329"/>
      <c r="E139" s="118" t="str">
        <f t="shared" ca="1" si="15"/>
        <v/>
      </c>
      <c r="F139" s="262" t="str">
        <f t="shared" ca="1" si="16"/>
        <v/>
      </c>
    </row>
    <row r="140" spans="2:6">
      <c r="B140" s="124" t="str">
        <f t="shared" ca="1" si="13"/>
        <v/>
      </c>
      <c r="C140" s="329" t="str">
        <f t="shared" ca="1" si="14"/>
        <v/>
      </c>
      <c r="D140" s="329"/>
      <c r="E140" s="118" t="str">
        <f t="shared" ca="1" si="15"/>
        <v/>
      </c>
      <c r="F140" s="262" t="str">
        <f t="shared" ca="1" si="16"/>
        <v/>
      </c>
    </row>
    <row r="141" spans="2:6">
      <c r="B141" s="124" t="str">
        <f t="shared" ca="1" si="13"/>
        <v/>
      </c>
      <c r="C141" s="329" t="str">
        <f t="shared" ca="1" si="14"/>
        <v/>
      </c>
      <c r="D141" s="329"/>
      <c r="E141" s="118" t="str">
        <f t="shared" ca="1" si="15"/>
        <v/>
      </c>
      <c r="F141" s="262" t="str">
        <f t="shared" ca="1" si="16"/>
        <v/>
      </c>
    </row>
    <row r="142" spans="2:6">
      <c r="B142" s="124" t="str">
        <f t="shared" ca="1" si="13"/>
        <v/>
      </c>
      <c r="C142" s="329" t="str">
        <f t="shared" ca="1" si="14"/>
        <v/>
      </c>
      <c r="D142" s="329"/>
      <c r="E142" s="118" t="str">
        <f t="shared" ca="1" si="15"/>
        <v/>
      </c>
      <c r="F142" s="262" t="str">
        <f t="shared" ca="1" si="16"/>
        <v/>
      </c>
    </row>
    <row r="143" spans="2:6">
      <c r="B143" s="124" t="str">
        <f t="shared" ca="1" si="13"/>
        <v/>
      </c>
      <c r="C143" s="329" t="str">
        <f t="shared" ca="1" si="14"/>
        <v/>
      </c>
      <c r="D143" s="329"/>
      <c r="E143" s="118" t="str">
        <f t="shared" ca="1" si="15"/>
        <v/>
      </c>
      <c r="F143" s="262" t="str">
        <f t="shared" ca="1" si="16"/>
        <v/>
      </c>
    </row>
    <row r="144" spans="2:6">
      <c r="B144" s="124" t="str">
        <f t="shared" ca="1" si="13"/>
        <v/>
      </c>
      <c r="C144" s="329" t="str">
        <f t="shared" ca="1" si="14"/>
        <v/>
      </c>
      <c r="D144" s="329"/>
      <c r="E144" s="118" t="str">
        <f t="shared" ca="1" si="15"/>
        <v/>
      </c>
      <c r="F144" s="262" t="str">
        <f t="shared" ca="1" si="16"/>
        <v/>
      </c>
    </row>
    <row r="145" spans="2:6">
      <c r="B145" s="124" t="str">
        <f t="shared" ca="1" si="13"/>
        <v/>
      </c>
      <c r="C145" s="329" t="str">
        <f t="shared" ca="1" si="14"/>
        <v/>
      </c>
      <c r="D145" s="329"/>
      <c r="E145" s="118" t="str">
        <f t="shared" ca="1" si="15"/>
        <v/>
      </c>
      <c r="F145" s="262" t="str">
        <f t="shared" ca="1" si="16"/>
        <v/>
      </c>
    </row>
    <row r="146" spans="2:6">
      <c r="B146" s="124" t="str">
        <f t="shared" ca="1" si="13"/>
        <v/>
      </c>
      <c r="C146" s="329" t="str">
        <f t="shared" ca="1" si="14"/>
        <v/>
      </c>
      <c r="D146" s="329"/>
      <c r="E146" s="118" t="str">
        <f t="shared" ca="1" si="15"/>
        <v/>
      </c>
      <c r="F146" s="262" t="str">
        <f t="shared" ca="1" si="16"/>
        <v/>
      </c>
    </row>
    <row r="147" spans="2:6">
      <c r="B147" s="124" t="str">
        <f t="shared" ca="1" si="13"/>
        <v/>
      </c>
      <c r="C147" s="329" t="str">
        <f t="shared" ca="1" si="14"/>
        <v/>
      </c>
      <c r="D147" s="329"/>
      <c r="E147" s="118" t="str">
        <f t="shared" ca="1" si="15"/>
        <v/>
      </c>
      <c r="F147" s="262" t="str">
        <f t="shared" ca="1" si="16"/>
        <v/>
      </c>
    </row>
    <row r="148" spans="2:6">
      <c r="B148" s="124" t="str">
        <f t="shared" ca="1" si="13"/>
        <v/>
      </c>
      <c r="C148" s="329" t="str">
        <f t="shared" ca="1" si="14"/>
        <v/>
      </c>
      <c r="D148" s="329"/>
      <c r="E148" s="118" t="str">
        <f t="shared" ca="1" si="15"/>
        <v/>
      </c>
      <c r="F148" s="262" t="str">
        <f t="shared" ca="1" si="16"/>
        <v/>
      </c>
    </row>
    <row r="149" spans="2:6">
      <c r="B149" s="124" t="str">
        <f t="shared" ca="1" si="13"/>
        <v/>
      </c>
      <c r="C149" s="329" t="str">
        <f t="shared" ca="1" si="14"/>
        <v/>
      </c>
      <c r="D149" s="329"/>
      <c r="E149" s="118" t="str">
        <f t="shared" ca="1" si="15"/>
        <v/>
      </c>
      <c r="F149" s="262" t="str">
        <f t="shared" ca="1" si="16"/>
        <v/>
      </c>
    </row>
    <row r="150" spans="2:6">
      <c r="B150" s="124" t="str">
        <f t="shared" ca="1" si="13"/>
        <v/>
      </c>
      <c r="C150" s="329" t="str">
        <f t="shared" ca="1" si="14"/>
        <v/>
      </c>
      <c r="D150" s="329"/>
      <c r="E150" s="118" t="str">
        <f t="shared" ca="1" si="15"/>
        <v/>
      </c>
      <c r="F150" s="262" t="str">
        <f t="shared" ca="1" si="16"/>
        <v/>
      </c>
    </row>
    <row r="151" spans="2:6">
      <c r="B151" s="124" t="str">
        <f t="shared" ca="1" si="13"/>
        <v/>
      </c>
      <c r="C151" s="329" t="str">
        <f t="shared" ca="1" si="14"/>
        <v/>
      </c>
      <c r="D151" s="329"/>
      <c r="E151" s="118" t="str">
        <f t="shared" ca="1" si="15"/>
        <v/>
      </c>
      <c r="F151" s="262" t="str">
        <f t="shared" ca="1" si="16"/>
        <v/>
      </c>
    </row>
    <row r="152" spans="2:6">
      <c r="B152" s="124" t="str">
        <f t="shared" ca="1" si="13"/>
        <v/>
      </c>
      <c r="C152" s="329" t="str">
        <f t="shared" ca="1" si="14"/>
        <v/>
      </c>
      <c r="D152" s="329"/>
      <c r="E152" s="118" t="str">
        <f t="shared" ca="1" si="15"/>
        <v/>
      </c>
      <c r="F152" s="262" t="str">
        <f t="shared" ca="1" si="16"/>
        <v/>
      </c>
    </row>
    <row r="153" spans="2:6">
      <c r="B153" s="124" t="str">
        <f t="shared" ca="1" si="13"/>
        <v/>
      </c>
      <c r="C153" s="329" t="str">
        <f t="shared" ca="1" si="14"/>
        <v/>
      </c>
      <c r="D153" s="329"/>
      <c r="E153" s="118" t="str">
        <f t="shared" ca="1" si="15"/>
        <v/>
      </c>
      <c r="F153" s="262" t="str">
        <f t="shared" ca="1" si="16"/>
        <v/>
      </c>
    </row>
    <row r="154" spans="2:6">
      <c r="B154" s="124" t="str">
        <f t="shared" ca="1" si="13"/>
        <v/>
      </c>
      <c r="C154" s="329" t="str">
        <f t="shared" ca="1" si="14"/>
        <v/>
      </c>
      <c r="D154" s="329"/>
      <c r="E154" s="118" t="str">
        <f t="shared" ca="1" si="15"/>
        <v/>
      </c>
      <c r="F154" s="262" t="str">
        <f t="shared" ca="1" si="16"/>
        <v/>
      </c>
    </row>
    <row r="155" spans="2:6">
      <c r="B155" s="124" t="str">
        <f t="shared" ca="1" si="13"/>
        <v/>
      </c>
      <c r="C155" s="329" t="str">
        <f t="shared" ca="1" si="14"/>
        <v/>
      </c>
      <c r="D155" s="329"/>
      <c r="E155" s="118" t="str">
        <f t="shared" ca="1" si="15"/>
        <v/>
      </c>
      <c r="F155" s="262" t="str">
        <f t="shared" ca="1" si="16"/>
        <v/>
      </c>
    </row>
    <row r="156" spans="2:6">
      <c r="B156" s="124" t="str">
        <f t="shared" ca="1" si="13"/>
        <v/>
      </c>
      <c r="C156" s="329" t="str">
        <f t="shared" ca="1" si="14"/>
        <v/>
      </c>
      <c r="D156" s="329"/>
      <c r="E156" s="118" t="str">
        <f t="shared" ca="1" si="15"/>
        <v/>
      </c>
      <c r="F156" s="262" t="str">
        <f t="shared" ca="1" si="16"/>
        <v/>
      </c>
    </row>
    <row r="157" spans="2:6">
      <c r="B157" s="124" t="str">
        <f t="shared" ca="1" si="13"/>
        <v/>
      </c>
      <c r="C157" s="329" t="str">
        <f t="shared" ca="1" si="14"/>
        <v/>
      </c>
      <c r="D157" s="329"/>
      <c r="E157" s="118" t="str">
        <f t="shared" ca="1" si="15"/>
        <v/>
      </c>
      <c r="F157" s="262" t="str">
        <f t="shared" ca="1" si="16"/>
        <v/>
      </c>
    </row>
    <row r="158" spans="2:6">
      <c r="B158" s="124" t="str">
        <f t="shared" ca="1" si="13"/>
        <v/>
      </c>
      <c r="C158" s="329" t="str">
        <f t="shared" ca="1" si="14"/>
        <v/>
      </c>
      <c r="D158" s="329"/>
      <c r="E158" s="118" t="str">
        <f t="shared" ca="1" si="15"/>
        <v/>
      </c>
      <c r="F158" s="262" t="str">
        <f t="shared" ca="1" si="16"/>
        <v/>
      </c>
    </row>
    <row r="159" spans="2:6">
      <c r="B159" s="124" t="str">
        <f t="shared" ca="1" si="13"/>
        <v/>
      </c>
      <c r="C159" s="329" t="str">
        <f t="shared" ca="1" si="14"/>
        <v/>
      </c>
      <c r="D159" s="329"/>
      <c r="E159" s="118" t="str">
        <f t="shared" ca="1" si="15"/>
        <v/>
      </c>
      <c r="F159" s="262" t="str">
        <f t="shared" ca="1" si="16"/>
        <v/>
      </c>
    </row>
    <row r="160" spans="2:6">
      <c r="B160" s="124" t="str">
        <f t="shared" ca="1" si="13"/>
        <v/>
      </c>
      <c r="C160" s="329" t="str">
        <f t="shared" ca="1" si="14"/>
        <v/>
      </c>
      <c r="D160" s="329"/>
      <c r="E160" s="118" t="str">
        <f t="shared" ca="1" si="15"/>
        <v/>
      </c>
      <c r="F160" s="262" t="str">
        <f t="shared" ca="1" si="16"/>
        <v/>
      </c>
    </row>
    <row r="161" spans="2:6">
      <c r="B161" s="124" t="str">
        <f t="shared" ca="1" si="13"/>
        <v/>
      </c>
      <c r="C161" s="329" t="str">
        <f t="shared" ca="1" si="14"/>
        <v/>
      </c>
      <c r="D161" s="329"/>
      <c r="E161" s="118" t="str">
        <f t="shared" ca="1" si="15"/>
        <v/>
      </c>
      <c r="F161" s="262" t="str">
        <f t="shared" ca="1" si="16"/>
        <v/>
      </c>
    </row>
    <row r="162" spans="2:6">
      <c r="B162" s="124" t="str">
        <f t="shared" ca="1" si="13"/>
        <v/>
      </c>
      <c r="C162" s="329" t="str">
        <f t="shared" ca="1" si="14"/>
        <v/>
      </c>
      <c r="D162" s="329"/>
      <c r="E162" s="118" t="str">
        <f t="shared" ca="1" si="15"/>
        <v/>
      </c>
      <c r="F162" s="262" t="str">
        <f t="shared" ca="1" si="16"/>
        <v/>
      </c>
    </row>
    <row r="163" spans="2:6">
      <c r="B163" s="124" t="str">
        <f t="shared" ca="1" si="13"/>
        <v/>
      </c>
      <c r="C163" s="329" t="str">
        <f t="shared" ca="1" si="14"/>
        <v/>
      </c>
      <c r="D163" s="329"/>
      <c r="E163" s="118" t="str">
        <f t="shared" ca="1" si="15"/>
        <v/>
      </c>
      <c r="F163" s="262" t="str">
        <f t="shared" ca="1" si="16"/>
        <v/>
      </c>
    </row>
    <row r="164" spans="2:6">
      <c r="B164" s="124" t="str">
        <f t="shared" ca="1" si="13"/>
        <v/>
      </c>
      <c r="C164" s="329" t="str">
        <f t="shared" ca="1" si="14"/>
        <v/>
      </c>
      <c r="D164" s="329"/>
      <c r="E164" s="118" t="str">
        <f t="shared" ca="1" si="15"/>
        <v/>
      </c>
      <c r="F164" s="262" t="str">
        <f t="shared" ca="1" si="16"/>
        <v/>
      </c>
    </row>
    <row r="165" spans="2:6">
      <c r="B165" s="124" t="str">
        <f t="shared" ca="1" si="13"/>
        <v/>
      </c>
      <c r="C165" s="329" t="str">
        <f t="shared" ca="1" si="14"/>
        <v/>
      </c>
      <c r="D165" s="329"/>
      <c r="E165" s="118" t="str">
        <f t="shared" ca="1" si="15"/>
        <v/>
      </c>
      <c r="F165" s="262" t="str">
        <f t="shared" ca="1" si="16"/>
        <v/>
      </c>
    </row>
    <row r="166" spans="2:6">
      <c r="B166" s="124" t="str">
        <f t="shared" ca="1" si="13"/>
        <v/>
      </c>
      <c r="C166" s="329" t="str">
        <f t="shared" ca="1" si="14"/>
        <v/>
      </c>
      <c r="D166" s="329"/>
      <c r="E166" s="118" t="str">
        <f t="shared" ca="1" si="15"/>
        <v/>
      </c>
      <c r="F166" s="262" t="str">
        <f t="shared" ref="F166:F197" ca="1" si="17">IF(AND(ISNUMBER(E166),收入淨額&gt;0),E166/收入淨額,"")</f>
        <v/>
      </c>
    </row>
    <row r="167" spans="2:6">
      <c r="B167" s="124" t="str">
        <f t="shared" ca="1" si="13"/>
        <v/>
      </c>
      <c r="C167" s="329" t="str">
        <f t="shared" ca="1" si="14"/>
        <v/>
      </c>
      <c r="D167" s="329"/>
      <c r="E167" s="118" t="str">
        <f t="shared" ca="1" si="15"/>
        <v/>
      </c>
      <c r="F167" s="262" t="str">
        <f t="shared" ca="1" si="17"/>
        <v/>
      </c>
    </row>
    <row r="168" spans="2:6">
      <c r="B168" s="124" t="str">
        <f t="shared" ca="1" si="13"/>
        <v/>
      </c>
      <c r="C168" s="329" t="str">
        <f t="shared" ca="1" si="14"/>
        <v/>
      </c>
      <c r="D168" s="329"/>
      <c r="E168" s="118" t="str">
        <f t="shared" ca="1" si="15"/>
        <v/>
      </c>
      <c r="F168" s="262" t="str">
        <f t="shared" ca="1" si="17"/>
        <v/>
      </c>
    </row>
    <row r="169" spans="2:6">
      <c r="B169" s="124" t="str">
        <f t="shared" ca="1" si="13"/>
        <v/>
      </c>
      <c r="C169" s="329" t="str">
        <f t="shared" ca="1" si="14"/>
        <v/>
      </c>
      <c r="D169" s="329"/>
      <c r="E169" s="118" t="str">
        <f t="shared" ca="1" si="15"/>
        <v/>
      </c>
      <c r="F169" s="262" t="str">
        <f t="shared" ca="1" si="17"/>
        <v/>
      </c>
    </row>
    <row r="170" spans="2:6">
      <c r="B170" s="124" t="str">
        <f t="shared" ca="1" si="13"/>
        <v/>
      </c>
      <c r="C170" s="329" t="str">
        <f t="shared" ca="1" si="14"/>
        <v/>
      </c>
      <c r="D170" s="329"/>
      <c r="E170" s="118" t="str">
        <f t="shared" ca="1" si="15"/>
        <v/>
      </c>
      <c r="F170" s="262" t="str">
        <f t="shared" ca="1" si="17"/>
        <v/>
      </c>
    </row>
    <row r="171" spans="2:6">
      <c r="B171" s="124" t="str">
        <f t="shared" ca="1" si="13"/>
        <v/>
      </c>
      <c r="C171" s="329" t="str">
        <f t="shared" ca="1" si="14"/>
        <v/>
      </c>
      <c r="D171" s="329"/>
      <c r="E171" s="118" t="str">
        <f t="shared" ca="1" si="15"/>
        <v/>
      </c>
      <c r="F171" s="262" t="str">
        <f t="shared" ca="1" si="17"/>
        <v/>
      </c>
    </row>
    <row r="172" spans="2:6">
      <c r="B172" s="124" t="str">
        <f t="shared" ca="1" si="13"/>
        <v/>
      </c>
      <c r="C172" s="329" t="str">
        <f t="shared" ca="1" si="14"/>
        <v/>
      </c>
      <c r="D172" s="329"/>
      <c r="E172" s="118" t="str">
        <f t="shared" ca="1" si="15"/>
        <v/>
      </c>
      <c r="F172" s="262" t="str">
        <f t="shared" ca="1" si="17"/>
        <v/>
      </c>
    </row>
    <row r="173" spans="2:6">
      <c r="B173" s="124" t="str">
        <f t="shared" ca="1" si="13"/>
        <v/>
      </c>
      <c r="C173" s="329" t="str">
        <f t="shared" ca="1" si="14"/>
        <v/>
      </c>
      <c r="D173" s="329"/>
      <c r="E173" s="118" t="str">
        <f t="shared" ca="1" si="15"/>
        <v/>
      </c>
      <c r="F173" s="262" t="str">
        <f t="shared" ca="1" si="17"/>
        <v/>
      </c>
    </row>
    <row r="174" spans="2:6">
      <c r="B174" s="124" t="str">
        <f t="shared" ca="1" si="13"/>
        <v/>
      </c>
      <c r="C174" s="329" t="str">
        <f t="shared" ca="1" si="14"/>
        <v/>
      </c>
      <c r="D174" s="329"/>
      <c r="E174" s="118" t="str">
        <f t="shared" ca="1" si="15"/>
        <v/>
      </c>
      <c r="F174" s="262" t="str">
        <f t="shared" ca="1" si="17"/>
        <v/>
      </c>
    </row>
    <row r="175" spans="2:6">
      <c r="B175" s="124" t="str">
        <f t="shared" ca="1" si="13"/>
        <v/>
      </c>
      <c r="C175" s="329" t="str">
        <f t="shared" ca="1" si="14"/>
        <v/>
      </c>
      <c r="D175" s="329"/>
      <c r="E175" s="118" t="str">
        <f t="shared" ca="1" si="15"/>
        <v/>
      </c>
      <c r="F175" s="262" t="str">
        <f t="shared" ca="1" si="17"/>
        <v/>
      </c>
    </row>
    <row r="176" spans="2:6">
      <c r="B176" s="124" t="str">
        <f t="shared" ca="1" si="13"/>
        <v/>
      </c>
      <c r="C176" s="329" t="str">
        <f t="shared" ca="1" si="14"/>
        <v/>
      </c>
      <c r="D176" s="329"/>
      <c r="E176" s="118" t="str">
        <f t="shared" ca="1" si="15"/>
        <v/>
      </c>
      <c r="F176" s="262" t="str">
        <f t="shared" ca="1" si="17"/>
        <v/>
      </c>
    </row>
    <row r="177" spans="2:6">
      <c r="B177" s="124" t="str">
        <f t="shared" ca="1" si="13"/>
        <v/>
      </c>
      <c r="C177" s="329" t="str">
        <f t="shared" ca="1" si="14"/>
        <v/>
      </c>
      <c r="D177" s="329"/>
      <c r="E177" s="118" t="str">
        <f t="shared" ca="1" si="15"/>
        <v/>
      </c>
      <c r="F177" s="262" t="str">
        <f t="shared" ca="1" si="17"/>
        <v/>
      </c>
    </row>
    <row r="178" spans="2:6">
      <c r="B178" s="124" t="str">
        <f t="shared" ca="1" si="13"/>
        <v/>
      </c>
      <c r="C178" s="329" t="str">
        <f t="shared" ca="1" si="14"/>
        <v/>
      </c>
      <c r="D178" s="329"/>
      <c r="E178" s="118" t="str">
        <f t="shared" ca="1" si="15"/>
        <v/>
      </c>
      <c r="F178" s="262" t="str">
        <f t="shared" ca="1" si="17"/>
        <v/>
      </c>
    </row>
    <row r="179" spans="2:6">
      <c r="B179" s="124" t="str">
        <f t="shared" ca="1" si="13"/>
        <v/>
      </c>
      <c r="C179" s="329" t="str">
        <f t="shared" ca="1" si="14"/>
        <v/>
      </c>
      <c r="D179" s="329"/>
      <c r="E179" s="118" t="str">
        <f t="shared" ca="1" si="15"/>
        <v/>
      </c>
      <c r="F179" s="262" t="str">
        <f t="shared" ca="1" si="17"/>
        <v/>
      </c>
    </row>
    <row r="180" spans="2:6">
      <c r="B180" s="124" t="str">
        <f t="shared" ca="1" si="13"/>
        <v/>
      </c>
      <c r="C180" s="329" t="str">
        <f t="shared" ca="1" si="14"/>
        <v/>
      </c>
      <c r="D180" s="329"/>
      <c r="E180" s="118" t="str">
        <f t="shared" ca="1" si="15"/>
        <v/>
      </c>
      <c r="F180" s="262" t="str">
        <f t="shared" ca="1" si="17"/>
        <v/>
      </c>
    </row>
    <row r="181" spans="2:6">
      <c r="B181" s="124" t="str">
        <f t="shared" ca="1" si="13"/>
        <v/>
      </c>
      <c r="C181" s="329" t="str">
        <f t="shared" ca="1" si="14"/>
        <v/>
      </c>
      <c r="D181" s="329"/>
      <c r="E181" s="118" t="str">
        <f t="shared" ca="1" si="15"/>
        <v/>
      </c>
      <c r="F181" s="262" t="str">
        <f t="shared" ca="1" si="17"/>
        <v/>
      </c>
    </row>
    <row r="182" spans="2:6">
      <c r="B182" s="124" t="str">
        <f t="shared" ca="1" si="13"/>
        <v/>
      </c>
      <c r="C182" s="329" t="str">
        <f t="shared" ca="1" si="14"/>
        <v/>
      </c>
      <c r="D182" s="329"/>
      <c r="E182" s="118" t="str">
        <f t="shared" ca="1" si="15"/>
        <v/>
      </c>
      <c r="F182" s="262" t="str">
        <f t="shared" ca="1" si="17"/>
        <v/>
      </c>
    </row>
    <row r="183" spans="2:6">
      <c r="B183" s="124" t="str">
        <f t="shared" ca="1" si="13"/>
        <v/>
      </c>
      <c r="C183" s="329" t="str">
        <f t="shared" ca="1" si="14"/>
        <v/>
      </c>
      <c r="D183" s="329"/>
      <c r="E183" s="118" t="str">
        <f t="shared" ca="1" si="15"/>
        <v/>
      </c>
      <c r="F183" s="262" t="str">
        <f t="shared" ca="1" si="17"/>
        <v/>
      </c>
    </row>
    <row r="184" spans="2:6">
      <c r="B184" s="124" t="str">
        <f t="shared" ca="1" si="13"/>
        <v/>
      </c>
      <c r="C184" s="329" t="str">
        <f t="shared" ca="1" si="14"/>
        <v/>
      </c>
      <c r="D184" s="329"/>
      <c r="E184" s="118" t="str">
        <f t="shared" ca="1" si="15"/>
        <v/>
      </c>
      <c r="F184" s="262" t="str">
        <f t="shared" ca="1" si="17"/>
        <v/>
      </c>
    </row>
    <row r="185" spans="2:6">
      <c r="B185" s="124" t="str">
        <f t="shared" ca="1" si="13"/>
        <v/>
      </c>
      <c r="C185" s="329" t="str">
        <f t="shared" ca="1" si="14"/>
        <v/>
      </c>
      <c r="D185" s="329"/>
      <c r="E185" s="118" t="str">
        <f t="shared" ca="1" si="15"/>
        <v/>
      </c>
      <c r="F185" s="262" t="str">
        <f t="shared" ca="1" si="17"/>
        <v/>
      </c>
    </row>
    <row r="186" spans="2:6">
      <c r="B186" s="124" t="str">
        <f t="shared" ca="1" si="13"/>
        <v/>
      </c>
      <c r="C186" s="329" t="str">
        <f t="shared" ca="1" si="14"/>
        <v/>
      </c>
      <c r="D186" s="329"/>
      <c r="E186" s="118" t="str">
        <f t="shared" ca="1" si="15"/>
        <v/>
      </c>
      <c r="F186" s="262" t="str">
        <f t="shared" ca="1" si="17"/>
        <v/>
      </c>
    </row>
    <row r="187" spans="2:6">
      <c r="B187" s="124" t="str">
        <f t="shared" ca="1" si="13"/>
        <v/>
      </c>
      <c r="C187" s="329" t="str">
        <f t="shared" ca="1" si="14"/>
        <v/>
      </c>
      <c r="D187" s="329"/>
      <c r="E187" s="118" t="str">
        <f t="shared" ca="1" si="15"/>
        <v/>
      </c>
      <c r="F187" s="262" t="str">
        <f t="shared" ca="1" si="17"/>
        <v/>
      </c>
    </row>
    <row r="188" spans="2:6">
      <c r="B188" s="124" t="str">
        <f t="shared" ca="1" si="13"/>
        <v/>
      </c>
      <c r="C188" s="329" t="str">
        <f t="shared" ca="1" si="14"/>
        <v/>
      </c>
      <c r="D188" s="329"/>
      <c r="E188" s="118" t="str">
        <f t="shared" ca="1" si="15"/>
        <v/>
      </c>
      <c r="F188" s="262" t="str">
        <f t="shared" ca="1" si="17"/>
        <v/>
      </c>
    </row>
    <row r="189" spans="2:6">
      <c r="B189" s="124" t="str">
        <f t="shared" ca="1" si="13"/>
        <v/>
      </c>
      <c r="C189" s="329" t="str">
        <f t="shared" ca="1" si="14"/>
        <v/>
      </c>
      <c r="D189" s="329"/>
      <c r="E189" s="118" t="str">
        <f t="shared" ca="1" si="15"/>
        <v/>
      </c>
      <c r="F189" s="262" t="str">
        <f t="shared" ca="1" si="17"/>
        <v/>
      </c>
    </row>
    <row r="190" spans="2:6">
      <c r="B190" s="124" t="str">
        <f t="shared" ca="1" si="13"/>
        <v/>
      </c>
      <c r="C190" s="329" t="str">
        <f t="shared" ca="1" si="14"/>
        <v/>
      </c>
      <c r="D190" s="329"/>
      <c r="E190" s="118" t="str">
        <f t="shared" ca="1" si="15"/>
        <v/>
      </c>
      <c r="F190" s="262" t="str">
        <f t="shared" ca="1" si="17"/>
        <v/>
      </c>
    </row>
    <row r="191" spans="2:6">
      <c r="B191" s="124" t="str">
        <f t="shared" ca="1" si="13"/>
        <v/>
      </c>
      <c r="C191" s="329" t="str">
        <f t="shared" ca="1" si="14"/>
        <v/>
      </c>
      <c r="D191" s="329"/>
      <c r="E191" s="118" t="str">
        <f t="shared" ca="1" si="15"/>
        <v/>
      </c>
      <c r="F191" s="262" t="str">
        <f t="shared" ca="1" si="17"/>
        <v/>
      </c>
    </row>
    <row r="192" spans="2:6">
      <c r="B192" s="124" t="str">
        <f t="shared" ca="1" si="13"/>
        <v/>
      </c>
      <c r="C192" s="329" t="str">
        <f t="shared" ca="1" si="14"/>
        <v/>
      </c>
      <c r="D192" s="329"/>
      <c r="E192" s="118" t="str">
        <f t="shared" ca="1" si="15"/>
        <v/>
      </c>
      <c r="F192" s="262" t="str">
        <f t="shared" ca="1" si="17"/>
        <v/>
      </c>
    </row>
    <row r="193" spans="2:6">
      <c r="B193" s="124" t="str">
        <f t="shared" ca="1" si="13"/>
        <v/>
      </c>
      <c r="C193" s="329" t="str">
        <f t="shared" ca="1" si="14"/>
        <v/>
      </c>
      <c r="D193" s="329"/>
      <c r="E193" s="118" t="str">
        <f t="shared" ca="1" si="15"/>
        <v/>
      </c>
      <c r="F193" s="262" t="str">
        <f t="shared" ca="1" si="17"/>
        <v/>
      </c>
    </row>
    <row r="194" spans="2:6">
      <c r="B194" s="124" t="str">
        <f t="shared" ca="1" si="13"/>
        <v/>
      </c>
      <c r="C194" s="329" t="str">
        <f t="shared" ca="1" si="14"/>
        <v/>
      </c>
      <c r="D194" s="329"/>
      <c r="E194" s="118" t="str">
        <f t="shared" ca="1" si="15"/>
        <v/>
      </c>
      <c r="F194" s="262" t="str">
        <f t="shared" ca="1" si="17"/>
        <v/>
      </c>
    </row>
    <row r="195" spans="2:6">
      <c r="B195" s="124" t="str">
        <f t="shared" ca="1" si="13"/>
        <v/>
      </c>
      <c r="C195" s="329" t="str">
        <f t="shared" ca="1" si="14"/>
        <v/>
      </c>
      <c r="D195" s="329"/>
      <c r="E195" s="118" t="str">
        <f t="shared" ca="1" si="15"/>
        <v/>
      </c>
      <c r="F195" s="262" t="str">
        <f t="shared" ca="1" si="17"/>
        <v/>
      </c>
    </row>
    <row r="196" spans="2:6">
      <c r="B196" s="124" t="str">
        <f t="shared" ca="1" si="13"/>
        <v/>
      </c>
      <c r="C196" s="329" t="str">
        <f t="shared" ca="1" si="14"/>
        <v/>
      </c>
      <c r="D196" s="329"/>
      <c r="E196" s="118" t="str">
        <f t="shared" ca="1" si="15"/>
        <v/>
      </c>
      <c r="F196" s="262" t="str">
        <f t="shared" ca="1" si="17"/>
        <v/>
      </c>
    </row>
    <row r="197" spans="2:6">
      <c r="B197" s="124" t="str">
        <f t="shared" ca="1" si="13"/>
        <v/>
      </c>
      <c r="C197" s="329" t="str">
        <f t="shared" ca="1" si="14"/>
        <v/>
      </c>
      <c r="D197" s="329"/>
      <c r="E197" s="118" t="str">
        <f t="shared" ca="1" si="15"/>
        <v/>
      </c>
      <c r="F197" s="262" t="str">
        <f t="shared" ca="1" si="17"/>
        <v/>
      </c>
    </row>
    <row r="198" spans="2:6">
      <c r="B198" s="124" t="str">
        <f ca="1">IF(ISNA(VLOOKUP(ROW()-5,益表,1,FALSE))=TRUE,"",IF(VLOOKUP(ROW()-5,益表,7,FALSE)="","",VLOOKUP(ROW()-5,益表,7,FALSE)))</f>
        <v/>
      </c>
      <c r="C198" s="329" t="str">
        <f ca="1">IF(ISNA(VLOOKUP(ROW()-5,益表,1,FALSE))=TRUE,"",VLOOKUP(ROW()-5,益表,9,FALSE))</f>
        <v/>
      </c>
      <c r="D198" s="329"/>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29" t="str">
        <f ca="1">IF(ISNA(VLOOKUP(ROW()-5,益表,1,FALSE))=TRUE,"",VLOOKUP(ROW()-5,益表,9,FALSE))</f>
        <v/>
      </c>
      <c r="D199" s="329"/>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29" t="str">
        <f ca="1">IF(ISNA(VLOOKUP(ROW()-5,益表,1,FALSE))=TRUE,"",VLOOKUP(ROW()-5,益表,9,FALSE))</f>
        <v/>
      </c>
      <c r="D200" s="329"/>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3"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7"/>
      <c r="F1" s="177"/>
      <c r="G1" s="171"/>
      <c r="H1" s="282">
        <f>會計項目表!L1</f>
        <v>4</v>
      </c>
      <c r="I1" s="178"/>
      <c r="J1" s="178"/>
    </row>
    <row r="2" spans="1:10" ht="20" customHeight="1">
      <c r="B2" s="57" t="str">
        <f>公司名稱</f>
        <v>OO有限公司</v>
      </c>
      <c r="C2" s="26"/>
      <c r="D2" s="77"/>
      <c r="E2" s="298"/>
      <c r="F2" s="78"/>
      <c r="G2" s="78"/>
      <c r="H2" s="78"/>
    </row>
    <row r="3" spans="1:10" ht="20" customHeight="1">
      <c r="B3" s="57" t="s">
        <v>163</v>
      </c>
      <c r="C3" s="26"/>
      <c r="D3" s="77"/>
      <c r="E3" s="298"/>
      <c r="F3" s="78"/>
      <c r="G3" s="78"/>
      <c r="H3" s="78"/>
    </row>
    <row r="4" spans="1:10" ht="20" customHeight="1" thickBot="1">
      <c r="B4" s="253"/>
      <c r="C4" s="254">
        <f>資產負債表日</f>
        <v>45657</v>
      </c>
      <c r="D4" s="79"/>
      <c r="E4" s="299"/>
      <c r="F4" s="34"/>
      <c r="G4" s="34"/>
      <c r="H4" s="97" t="str">
        <f>日記簿!M5</f>
        <v>幣別：新台幣</v>
      </c>
    </row>
    <row r="5" spans="1:10" ht="20" customHeight="1">
      <c r="B5" s="255" t="s">
        <v>161</v>
      </c>
      <c r="C5" s="256"/>
      <c r="D5" s="257"/>
      <c r="E5" s="300"/>
      <c r="F5" s="258" t="s">
        <v>124</v>
      </c>
      <c r="G5" s="255"/>
      <c r="H5" s="255"/>
    </row>
    <row r="6" spans="1:10" ht="18.5">
      <c r="B6" s="126" t="s">
        <v>249</v>
      </c>
      <c r="C6" s="126" t="s">
        <v>250</v>
      </c>
      <c r="D6" s="126" t="s">
        <v>162</v>
      </c>
      <c r="E6" s="301"/>
      <c r="F6" s="128" t="s">
        <v>249</v>
      </c>
      <c r="G6" s="126" t="s">
        <v>250</v>
      </c>
      <c r="H6" s="126" t="s">
        <v>162</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2"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銀行存款-一銀活存</v>
      </c>
      <c r="D8" s="80">
        <f t="shared" ca="1" si="2"/>
        <v>206000</v>
      </c>
      <c r="E8" s="302" t="str">
        <f t="shared" ref="E8:E71" ca="1" si="6">D8&amp;F8</f>
        <v>2060003110</v>
      </c>
      <c r="F8" s="25">
        <f t="shared" ca="1" si="3"/>
        <v>3110</v>
      </c>
      <c r="G8" s="81" t="str">
        <f t="shared" ca="1" si="4"/>
        <v>實收資本</v>
      </c>
      <c r="H8" s="80">
        <f t="shared" ca="1" si="5"/>
        <v>200000</v>
      </c>
    </row>
    <row r="9" spans="1:10">
      <c r="B9" s="25">
        <f t="shared" ca="1" si="0"/>
        <v>1131</v>
      </c>
      <c r="C9" s="81" t="str">
        <f t="shared" ca="1" si="1"/>
        <v>商品</v>
      </c>
      <c r="D9" s="80">
        <f t="shared" ca="1" si="2"/>
        <v>65000</v>
      </c>
      <c r="E9" s="302"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2"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2"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2"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2" t="str">
        <f t="shared" ca="1" si="6"/>
        <v/>
      </c>
      <c r="F13" s="25" t="str">
        <f t="shared" si="3"/>
        <v/>
      </c>
      <c r="G13" s="81" t="str">
        <f t="shared" si="4"/>
        <v/>
      </c>
      <c r="H13" s="80" t="str">
        <f t="shared" ca="1" si="5"/>
        <v/>
      </c>
    </row>
    <row r="14" spans="1:10">
      <c r="B14" s="25" t="str">
        <f t="shared" si="0"/>
        <v/>
      </c>
      <c r="C14" s="81" t="str">
        <f t="shared" si="1"/>
        <v/>
      </c>
      <c r="D14" s="80" t="str">
        <f t="shared" ca="1" si="2"/>
        <v/>
      </c>
      <c r="E14" s="302" t="str">
        <f t="shared" ca="1" si="6"/>
        <v/>
      </c>
      <c r="F14" s="25" t="str">
        <f t="shared" si="3"/>
        <v/>
      </c>
      <c r="G14" s="81" t="str">
        <f t="shared" si="4"/>
        <v/>
      </c>
      <c r="H14" s="80" t="str">
        <f t="shared" ca="1" si="5"/>
        <v/>
      </c>
    </row>
    <row r="15" spans="1:10">
      <c r="B15" s="25" t="str">
        <f t="shared" si="0"/>
        <v/>
      </c>
      <c r="C15" s="81" t="str">
        <f t="shared" si="1"/>
        <v/>
      </c>
      <c r="D15" s="80" t="str">
        <f t="shared" ca="1" si="2"/>
        <v/>
      </c>
      <c r="E15" s="302" t="str">
        <f t="shared" ca="1" si="6"/>
        <v/>
      </c>
      <c r="F15" s="25" t="str">
        <f t="shared" si="3"/>
        <v/>
      </c>
      <c r="G15" s="81" t="str">
        <f t="shared" si="4"/>
        <v/>
      </c>
      <c r="H15" s="80" t="str">
        <f t="shared" ca="1" si="5"/>
        <v/>
      </c>
    </row>
    <row r="16" spans="1:10">
      <c r="B16" s="25" t="str">
        <f t="shared" si="0"/>
        <v/>
      </c>
      <c r="C16" s="81" t="str">
        <f t="shared" si="1"/>
        <v/>
      </c>
      <c r="D16" s="80" t="str">
        <f t="shared" ca="1" si="2"/>
        <v/>
      </c>
      <c r="E16" s="302" t="str">
        <f t="shared" ca="1" si="6"/>
        <v/>
      </c>
      <c r="F16" s="25" t="str">
        <f t="shared" si="3"/>
        <v/>
      </c>
      <c r="G16" s="81" t="str">
        <f t="shared" si="4"/>
        <v/>
      </c>
      <c r="H16" s="80" t="str">
        <f t="shared" ca="1" si="5"/>
        <v/>
      </c>
    </row>
    <row r="17" spans="2:8">
      <c r="B17" s="25" t="str">
        <f t="shared" si="0"/>
        <v/>
      </c>
      <c r="C17" s="81" t="str">
        <f t="shared" si="1"/>
        <v/>
      </c>
      <c r="D17" s="80" t="str">
        <f t="shared" ca="1" si="2"/>
        <v/>
      </c>
      <c r="E17" s="302" t="str">
        <f t="shared" ca="1" si="6"/>
        <v/>
      </c>
      <c r="F17" s="25" t="str">
        <f t="shared" si="3"/>
        <v/>
      </c>
      <c r="G17" s="81" t="str">
        <f t="shared" si="4"/>
        <v/>
      </c>
      <c r="H17" s="80" t="str">
        <f t="shared" ca="1" si="5"/>
        <v/>
      </c>
    </row>
    <row r="18" spans="2:8">
      <c r="B18" s="25" t="str">
        <f t="shared" si="0"/>
        <v/>
      </c>
      <c r="C18" s="81" t="str">
        <f t="shared" si="1"/>
        <v/>
      </c>
      <c r="D18" s="80" t="str">
        <f t="shared" ca="1" si="2"/>
        <v/>
      </c>
      <c r="E18" s="302" t="str">
        <f t="shared" ca="1" si="6"/>
        <v/>
      </c>
      <c r="F18" s="25" t="str">
        <f t="shared" si="3"/>
        <v/>
      </c>
      <c r="G18" s="81" t="str">
        <f t="shared" si="4"/>
        <v/>
      </c>
      <c r="H18" s="80" t="str">
        <f t="shared" ca="1" si="5"/>
        <v/>
      </c>
    </row>
    <row r="19" spans="2:8">
      <c r="B19" s="25" t="str">
        <f t="shared" si="0"/>
        <v/>
      </c>
      <c r="C19" s="81" t="str">
        <f t="shared" si="1"/>
        <v/>
      </c>
      <c r="D19" s="80" t="str">
        <f t="shared" ca="1" si="2"/>
        <v/>
      </c>
      <c r="E19" s="302" t="str">
        <f t="shared" ca="1" si="6"/>
        <v/>
      </c>
      <c r="F19" s="25" t="str">
        <f t="shared" si="3"/>
        <v/>
      </c>
      <c r="G19" s="81" t="str">
        <f t="shared" si="4"/>
        <v/>
      </c>
      <c r="H19" s="80" t="str">
        <f t="shared" ca="1" si="5"/>
        <v/>
      </c>
    </row>
    <row r="20" spans="2:8">
      <c r="B20" s="25" t="str">
        <f t="shared" si="0"/>
        <v/>
      </c>
      <c r="C20" s="81" t="str">
        <f t="shared" si="1"/>
        <v/>
      </c>
      <c r="D20" s="80" t="str">
        <f t="shared" ca="1" si="2"/>
        <v/>
      </c>
      <c r="E20" s="302" t="str">
        <f t="shared" ca="1" si="6"/>
        <v/>
      </c>
      <c r="F20" s="25" t="str">
        <f t="shared" si="3"/>
        <v/>
      </c>
      <c r="G20" s="81" t="str">
        <f t="shared" si="4"/>
        <v/>
      </c>
      <c r="H20" s="80" t="str">
        <f t="shared" ca="1" si="5"/>
        <v/>
      </c>
    </row>
    <row r="21" spans="2:8">
      <c r="B21" s="25" t="str">
        <f t="shared" si="0"/>
        <v/>
      </c>
      <c r="C21" s="81" t="str">
        <f t="shared" si="1"/>
        <v/>
      </c>
      <c r="D21" s="80" t="str">
        <f t="shared" ca="1" si="2"/>
        <v/>
      </c>
      <c r="E21" s="302" t="str">
        <f t="shared" ca="1" si="6"/>
        <v/>
      </c>
      <c r="F21" s="25" t="str">
        <f t="shared" si="3"/>
        <v/>
      </c>
      <c r="G21" s="81" t="str">
        <f t="shared" si="4"/>
        <v/>
      </c>
      <c r="H21" s="80" t="str">
        <f t="shared" ca="1" si="5"/>
        <v/>
      </c>
    </row>
    <row r="22" spans="2:8">
      <c r="B22" s="25" t="str">
        <f t="shared" si="0"/>
        <v/>
      </c>
      <c r="C22" s="81" t="str">
        <f t="shared" si="1"/>
        <v/>
      </c>
      <c r="D22" s="80" t="str">
        <f t="shared" ca="1" si="2"/>
        <v/>
      </c>
      <c r="E22" s="302" t="str">
        <f t="shared" ca="1" si="6"/>
        <v/>
      </c>
      <c r="F22" s="25" t="str">
        <f t="shared" si="3"/>
        <v/>
      </c>
      <c r="G22" s="81" t="str">
        <f t="shared" si="4"/>
        <v/>
      </c>
      <c r="H22" s="80" t="str">
        <f t="shared" ca="1" si="5"/>
        <v/>
      </c>
    </row>
    <row r="23" spans="2:8">
      <c r="B23" s="25" t="str">
        <f t="shared" si="0"/>
        <v/>
      </c>
      <c r="C23" s="81" t="str">
        <f t="shared" si="1"/>
        <v/>
      </c>
      <c r="D23" s="80" t="str">
        <f t="shared" ca="1" si="2"/>
        <v/>
      </c>
      <c r="E23" s="302" t="str">
        <f t="shared" ca="1" si="6"/>
        <v/>
      </c>
      <c r="F23" s="25" t="str">
        <f t="shared" si="3"/>
        <v/>
      </c>
      <c r="G23" s="81" t="str">
        <f t="shared" si="4"/>
        <v/>
      </c>
      <c r="H23" s="80" t="str">
        <f t="shared" ca="1" si="5"/>
        <v/>
      </c>
    </row>
    <row r="24" spans="2:8">
      <c r="B24" s="25" t="str">
        <f t="shared" si="0"/>
        <v/>
      </c>
      <c r="C24" s="81" t="str">
        <f t="shared" si="1"/>
        <v/>
      </c>
      <c r="D24" s="80" t="str">
        <f t="shared" ca="1" si="2"/>
        <v/>
      </c>
      <c r="E24" s="302" t="str">
        <f t="shared" ca="1" si="6"/>
        <v/>
      </c>
      <c r="F24" s="25" t="str">
        <f t="shared" si="3"/>
        <v/>
      </c>
      <c r="G24" s="81" t="str">
        <f t="shared" si="4"/>
        <v/>
      </c>
      <c r="H24" s="80" t="str">
        <f t="shared" ca="1" si="5"/>
        <v/>
      </c>
    </row>
    <row r="25" spans="2:8">
      <c r="B25" s="25" t="str">
        <f t="shared" si="0"/>
        <v/>
      </c>
      <c r="C25" s="81" t="str">
        <f t="shared" si="1"/>
        <v/>
      </c>
      <c r="D25" s="80" t="str">
        <f t="shared" ca="1" si="2"/>
        <v/>
      </c>
      <c r="E25" s="302" t="str">
        <f t="shared" ca="1" si="6"/>
        <v/>
      </c>
      <c r="F25" s="25" t="str">
        <f t="shared" si="3"/>
        <v/>
      </c>
      <c r="G25" s="81" t="str">
        <f t="shared" si="4"/>
        <v/>
      </c>
      <c r="H25" s="80" t="str">
        <f t="shared" ca="1" si="5"/>
        <v/>
      </c>
    </row>
    <row r="26" spans="2:8">
      <c r="B26" s="25" t="str">
        <f t="shared" si="0"/>
        <v/>
      </c>
      <c r="C26" s="81" t="str">
        <f t="shared" si="1"/>
        <v/>
      </c>
      <c r="D26" s="80" t="str">
        <f t="shared" ca="1" si="2"/>
        <v/>
      </c>
      <c r="E26" s="302" t="str">
        <f t="shared" ca="1" si="6"/>
        <v/>
      </c>
      <c r="F26" s="25" t="str">
        <f t="shared" si="3"/>
        <v/>
      </c>
      <c r="G26" s="81" t="str">
        <f t="shared" si="4"/>
        <v/>
      </c>
      <c r="H26" s="80" t="str">
        <f t="shared" ca="1" si="5"/>
        <v/>
      </c>
    </row>
    <row r="27" spans="2:8">
      <c r="B27" s="25" t="str">
        <f t="shared" si="0"/>
        <v/>
      </c>
      <c r="C27" s="81" t="str">
        <f t="shared" si="1"/>
        <v/>
      </c>
      <c r="D27" s="80" t="str">
        <f t="shared" ca="1" si="2"/>
        <v/>
      </c>
      <c r="E27" s="302" t="str">
        <f t="shared" ca="1" si="6"/>
        <v/>
      </c>
      <c r="F27" s="25" t="str">
        <f t="shared" si="3"/>
        <v/>
      </c>
      <c r="G27" s="81" t="str">
        <f t="shared" si="4"/>
        <v/>
      </c>
      <c r="H27" s="80" t="str">
        <f t="shared" ca="1" si="5"/>
        <v/>
      </c>
    </row>
    <row r="28" spans="2:8">
      <c r="B28" s="25" t="str">
        <f t="shared" si="0"/>
        <v/>
      </c>
      <c r="C28" s="81" t="str">
        <f t="shared" si="1"/>
        <v/>
      </c>
      <c r="D28" s="80" t="str">
        <f t="shared" ca="1" si="2"/>
        <v/>
      </c>
      <c r="E28" s="302" t="str">
        <f t="shared" ca="1" si="6"/>
        <v/>
      </c>
      <c r="F28" s="25" t="str">
        <f t="shared" si="3"/>
        <v/>
      </c>
      <c r="G28" s="81" t="str">
        <f t="shared" si="4"/>
        <v/>
      </c>
      <c r="H28" s="80" t="str">
        <f t="shared" ca="1" si="5"/>
        <v/>
      </c>
    </row>
    <row r="29" spans="2:8">
      <c r="B29" s="25" t="str">
        <f t="shared" si="0"/>
        <v/>
      </c>
      <c r="C29" s="81" t="str">
        <f t="shared" si="1"/>
        <v/>
      </c>
      <c r="D29" s="80" t="str">
        <f t="shared" ca="1" si="2"/>
        <v/>
      </c>
      <c r="E29" s="302" t="str">
        <f t="shared" ca="1" si="6"/>
        <v/>
      </c>
      <c r="F29" s="25" t="str">
        <f t="shared" si="3"/>
        <v/>
      </c>
      <c r="G29" s="81" t="str">
        <f t="shared" si="4"/>
        <v/>
      </c>
      <c r="H29" s="80" t="str">
        <f t="shared" ca="1" si="5"/>
        <v/>
      </c>
    </row>
    <row r="30" spans="2:8">
      <c r="B30" s="25" t="str">
        <f t="shared" si="0"/>
        <v/>
      </c>
      <c r="C30" s="81" t="str">
        <f t="shared" si="1"/>
        <v/>
      </c>
      <c r="D30" s="80" t="str">
        <f t="shared" ca="1" si="2"/>
        <v/>
      </c>
      <c r="E30" s="302" t="str">
        <f t="shared" ca="1" si="6"/>
        <v/>
      </c>
      <c r="F30" s="25" t="str">
        <f t="shared" si="3"/>
        <v/>
      </c>
      <c r="G30" s="81" t="str">
        <f t="shared" si="4"/>
        <v/>
      </c>
      <c r="H30" s="80" t="str">
        <f t="shared" ca="1" si="5"/>
        <v/>
      </c>
    </row>
    <row r="31" spans="2:8">
      <c r="B31" s="25" t="str">
        <f t="shared" si="0"/>
        <v/>
      </c>
      <c r="C31" s="81" t="str">
        <f t="shared" si="1"/>
        <v/>
      </c>
      <c r="D31" s="80" t="str">
        <f t="shared" ca="1" si="2"/>
        <v/>
      </c>
      <c r="E31" s="302" t="str">
        <f t="shared" ca="1" si="6"/>
        <v/>
      </c>
      <c r="F31" s="25" t="str">
        <f t="shared" si="3"/>
        <v/>
      </c>
      <c r="G31" s="81" t="str">
        <f t="shared" si="4"/>
        <v/>
      </c>
      <c r="H31" s="80" t="str">
        <f t="shared" ca="1" si="5"/>
        <v/>
      </c>
    </row>
    <row r="32" spans="2:8">
      <c r="B32" s="25" t="str">
        <f t="shared" si="0"/>
        <v/>
      </c>
      <c r="C32" s="81" t="str">
        <f t="shared" si="1"/>
        <v/>
      </c>
      <c r="D32" s="80" t="str">
        <f t="shared" ca="1" si="2"/>
        <v/>
      </c>
      <c r="E32" s="302" t="str">
        <f t="shared" ca="1" si="6"/>
        <v/>
      </c>
      <c r="F32" s="25" t="str">
        <f t="shared" si="3"/>
        <v/>
      </c>
      <c r="G32" s="81" t="str">
        <f t="shared" si="4"/>
        <v/>
      </c>
      <c r="H32" s="80" t="str">
        <f t="shared" ca="1" si="5"/>
        <v/>
      </c>
    </row>
    <row r="33" spans="2:8">
      <c r="B33" s="25" t="str">
        <f t="shared" si="0"/>
        <v/>
      </c>
      <c r="C33" s="81" t="str">
        <f t="shared" si="1"/>
        <v/>
      </c>
      <c r="D33" s="80" t="str">
        <f t="shared" ca="1" si="2"/>
        <v/>
      </c>
      <c r="E33" s="302" t="str">
        <f t="shared" ca="1" si="6"/>
        <v/>
      </c>
      <c r="F33" s="25" t="str">
        <f t="shared" si="3"/>
        <v/>
      </c>
      <c r="G33" s="81" t="str">
        <f t="shared" si="4"/>
        <v/>
      </c>
      <c r="H33" s="80" t="str">
        <f t="shared" ca="1" si="5"/>
        <v/>
      </c>
    </row>
    <row r="34" spans="2:8">
      <c r="B34" s="25" t="str">
        <f t="shared" si="0"/>
        <v/>
      </c>
      <c r="C34" s="81" t="str">
        <f t="shared" si="1"/>
        <v/>
      </c>
      <c r="D34" s="80" t="str">
        <f t="shared" ca="1" si="2"/>
        <v/>
      </c>
      <c r="E34" s="302" t="str">
        <f t="shared" ca="1" si="6"/>
        <v/>
      </c>
      <c r="F34" s="25" t="str">
        <f t="shared" si="3"/>
        <v/>
      </c>
      <c r="G34" s="81" t="str">
        <f t="shared" si="4"/>
        <v/>
      </c>
      <c r="H34" s="80" t="str">
        <f t="shared" ca="1" si="5"/>
        <v/>
      </c>
    </row>
    <row r="35" spans="2:8">
      <c r="B35" s="25" t="str">
        <f t="shared" si="0"/>
        <v/>
      </c>
      <c r="C35" s="81" t="str">
        <f t="shared" si="1"/>
        <v/>
      </c>
      <c r="D35" s="80" t="str">
        <f t="shared" ca="1" si="2"/>
        <v/>
      </c>
      <c r="E35" s="302" t="str">
        <f t="shared" ca="1" si="6"/>
        <v/>
      </c>
      <c r="F35" s="25" t="str">
        <f t="shared" si="3"/>
        <v/>
      </c>
      <c r="G35" s="81" t="str">
        <f t="shared" si="4"/>
        <v/>
      </c>
      <c r="H35" s="80" t="str">
        <f t="shared" ca="1" si="5"/>
        <v/>
      </c>
    </row>
    <row r="36" spans="2:8">
      <c r="B36" s="25" t="str">
        <f t="shared" si="0"/>
        <v/>
      </c>
      <c r="C36" s="81" t="str">
        <f t="shared" si="1"/>
        <v/>
      </c>
      <c r="D36" s="80" t="str">
        <f t="shared" ca="1" si="2"/>
        <v/>
      </c>
      <c r="E36" s="302" t="str">
        <f t="shared" ca="1" si="6"/>
        <v/>
      </c>
      <c r="F36" s="25" t="str">
        <f t="shared" si="3"/>
        <v/>
      </c>
      <c r="G36" s="81" t="str">
        <f t="shared" si="4"/>
        <v/>
      </c>
      <c r="H36" s="80" t="str">
        <f t="shared" ca="1" si="5"/>
        <v/>
      </c>
    </row>
    <row r="37" spans="2:8">
      <c r="B37" s="25" t="str">
        <f t="shared" si="0"/>
        <v/>
      </c>
      <c r="C37" s="81" t="str">
        <f t="shared" si="1"/>
        <v/>
      </c>
      <c r="D37" s="80" t="str">
        <f t="shared" ca="1" si="2"/>
        <v/>
      </c>
      <c r="E37" s="302" t="str">
        <f t="shared" ca="1" si="6"/>
        <v/>
      </c>
      <c r="F37" s="25" t="str">
        <f t="shared" si="3"/>
        <v/>
      </c>
      <c r="G37" s="81" t="str">
        <f t="shared" si="4"/>
        <v/>
      </c>
      <c r="H37" s="80" t="str">
        <f t="shared" ca="1" si="5"/>
        <v/>
      </c>
    </row>
    <row r="38" spans="2:8">
      <c r="B38" s="25" t="str">
        <f t="shared" si="0"/>
        <v/>
      </c>
      <c r="C38" s="81" t="str">
        <f t="shared" si="1"/>
        <v/>
      </c>
      <c r="D38" s="80" t="str">
        <f t="shared" ca="1" si="2"/>
        <v/>
      </c>
      <c r="E38" s="302"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2"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2" t="str">
        <f t="shared" ca="1" si="6"/>
        <v/>
      </c>
      <c r="F40" s="25" t="str">
        <f t="shared" si="10"/>
        <v/>
      </c>
      <c r="G40" s="81" t="str">
        <f t="shared" si="11"/>
        <v/>
      </c>
      <c r="H40" s="80" t="str">
        <f t="shared" ca="1" si="12"/>
        <v/>
      </c>
    </row>
    <row r="41" spans="2:8">
      <c r="B41" s="25" t="str">
        <f t="shared" si="7"/>
        <v/>
      </c>
      <c r="C41" s="81" t="str">
        <f t="shared" si="8"/>
        <v/>
      </c>
      <c r="D41" s="80" t="str">
        <f t="shared" ca="1" si="9"/>
        <v/>
      </c>
      <c r="E41" s="302" t="str">
        <f t="shared" ca="1" si="6"/>
        <v/>
      </c>
      <c r="F41" s="25" t="str">
        <f t="shared" si="10"/>
        <v/>
      </c>
      <c r="G41" s="81" t="str">
        <f t="shared" si="11"/>
        <v/>
      </c>
      <c r="H41" s="80" t="str">
        <f t="shared" ca="1" si="12"/>
        <v/>
      </c>
    </row>
    <row r="42" spans="2:8">
      <c r="B42" s="25" t="str">
        <f t="shared" si="7"/>
        <v/>
      </c>
      <c r="C42" s="81" t="str">
        <f t="shared" si="8"/>
        <v/>
      </c>
      <c r="D42" s="80" t="str">
        <f t="shared" ca="1" si="9"/>
        <v/>
      </c>
      <c r="E42" s="302" t="str">
        <f t="shared" ca="1" si="6"/>
        <v/>
      </c>
      <c r="F42" s="25" t="str">
        <f t="shared" si="10"/>
        <v/>
      </c>
      <c r="G42" s="81" t="str">
        <f t="shared" si="11"/>
        <v/>
      </c>
      <c r="H42" s="80" t="str">
        <f t="shared" ca="1" si="12"/>
        <v/>
      </c>
    </row>
    <row r="43" spans="2:8">
      <c r="B43" s="25" t="str">
        <f t="shared" si="7"/>
        <v/>
      </c>
      <c r="C43" s="81" t="str">
        <f t="shared" si="8"/>
        <v/>
      </c>
      <c r="D43" s="80" t="str">
        <f t="shared" ca="1" si="9"/>
        <v/>
      </c>
      <c r="E43" s="302" t="str">
        <f t="shared" ca="1" si="6"/>
        <v/>
      </c>
      <c r="F43" s="25" t="str">
        <f t="shared" si="10"/>
        <v/>
      </c>
      <c r="G43" s="81" t="str">
        <f t="shared" si="11"/>
        <v/>
      </c>
      <c r="H43" s="80" t="str">
        <f t="shared" ca="1" si="12"/>
        <v/>
      </c>
    </row>
    <row r="44" spans="2:8">
      <c r="B44" s="25" t="str">
        <f t="shared" si="7"/>
        <v/>
      </c>
      <c r="C44" s="81" t="str">
        <f t="shared" si="8"/>
        <v/>
      </c>
      <c r="D44" s="80" t="str">
        <f t="shared" ca="1" si="9"/>
        <v/>
      </c>
      <c r="E44" s="302" t="str">
        <f t="shared" ca="1" si="6"/>
        <v/>
      </c>
      <c r="F44" s="25" t="str">
        <f t="shared" si="10"/>
        <v/>
      </c>
      <c r="G44" s="81" t="str">
        <f t="shared" si="11"/>
        <v/>
      </c>
      <c r="H44" s="80" t="str">
        <f t="shared" ca="1" si="12"/>
        <v/>
      </c>
    </row>
    <row r="45" spans="2:8">
      <c r="B45" s="25" t="str">
        <f t="shared" si="7"/>
        <v/>
      </c>
      <c r="C45" s="81" t="str">
        <f t="shared" si="8"/>
        <v/>
      </c>
      <c r="D45" s="80" t="str">
        <f t="shared" ca="1" si="9"/>
        <v/>
      </c>
      <c r="E45" s="302" t="str">
        <f t="shared" ca="1" si="6"/>
        <v/>
      </c>
      <c r="F45" s="25" t="str">
        <f t="shared" si="10"/>
        <v/>
      </c>
      <c r="G45" s="81" t="str">
        <f t="shared" si="11"/>
        <v/>
      </c>
      <c r="H45" s="80" t="str">
        <f t="shared" ca="1" si="12"/>
        <v/>
      </c>
    </row>
    <row r="46" spans="2:8">
      <c r="B46" s="25" t="str">
        <f t="shared" si="7"/>
        <v/>
      </c>
      <c r="C46" s="81" t="str">
        <f t="shared" si="8"/>
        <v/>
      </c>
      <c r="D46" s="80" t="str">
        <f t="shared" ca="1" si="9"/>
        <v/>
      </c>
      <c r="E46" s="302" t="str">
        <f t="shared" ca="1" si="6"/>
        <v/>
      </c>
      <c r="F46" s="25" t="str">
        <f t="shared" si="10"/>
        <v/>
      </c>
      <c r="G46" s="81" t="str">
        <f t="shared" si="11"/>
        <v/>
      </c>
      <c r="H46" s="80" t="str">
        <f t="shared" ca="1" si="12"/>
        <v/>
      </c>
    </row>
    <row r="47" spans="2:8">
      <c r="B47" s="25" t="str">
        <f t="shared" si="7"/>
        <v/>
      </c>
      <c r="C47" s="81" t="str">
        <f t="shared" si="8"/>
        <v/>
      </c>
      <c r="D47" s="80" t="str">
        <f t="shared" ca="1" si="9"/>
        <v/>
      </c>
      <c r="E47" s="302" t="str">
        <f t="shared" ca="1" si="6"/>
        <v/>
      </c>
      <c r="F47" s="25" t="str">
        <f t="shared" si="10"/>
        <v/>
      </c>
      <c r="G47" s="81" t="str">
        <f t="shared" si="11"/>
        <v/>
      </c>
      <c r="H47" s="80" t="str">
        <f t="shared" ca="1" si="12"/>
        <v/>
      </c>
    </row>
    <row r="48" spans="2:8">
      <c r="B48" s="25" t="str">
        <f t="shared" si="7"/>
        <v/>
      </c>
      <c r="C48" s="81" t="str">
        <f t="shared" si="8"/>
        <v/>
      </c>
      <c r="D48" s="80" t="str">
        <f t="shared" ca="1" si="9"/>
        <v/>
      </c>
      <c r="E48" s="302" t="str">
        <f t="shared" ca="1" si="6"/>
        <v/>
      </c>
      <c r="F48" s="25" t="str">
        <f t="shared" si="10"/>
        <v/>
      </c>
      <c r="G48" s="81" t="str">
        <f t="shared" si="11"/>
        <v/>
      </c>
      <c r="H48" s="80" t="str">
        <f t="shared" ca="1" si="12"/>
        <v/>
      </c>
    </row>
    <row r="49" spans="2:8">
      <c r="B49" s="25" t="str">
        <f t="shared" si="7"/>
        <v/>
      </c>
      <c r="C49" s="81" t="str">
        <f t="shared" si="8"/>
        <v/>
      </c>
      <c r="D49" s="80" t="str">
        <f t="shared" ca="1" si="9"/>
        <v/>
      </c>
      <c r="E49" s="302" t="str">
        <f t="shared" ca="1" si="6"/>
        <v/>
      </c>
      <c r="F49" s="25" t="str">
        <f t="shared" si="10"/>
        <v/>
      </c>
      <c r="G49" s="81" t="str">
        <f t="shared" si="11"/>
        <v/>
      </c>
      <c r="H49" s="80" t="str">
        <f t="shared" ca="1" si="12"/>
        <v/>
      </c>
    </row>
    <row r="50" spans="2:8">
      <c r="B50" s="25" t="str">
        <f t="shared" si="7"/>
        <v/>
      </c>
      <c r="C50" s="81" t="str">
        <f t="shared" si="8"/>
        <v/>
      </c>
      <c r="D50" s="80" t="str">
        <f t="shared" ca="1" si="9"/>
        <v/>
      </c>
      <c r="E50" s="302" t="str">
        <f t="shared" ca="1" si="6"/>
        <v/>
      </c>
      <c r="F50" s="25" t="str">
        <f t="shared" si="10"/>
        <v/>
      </c>
      <c r="G50" s="81" t="str">
        <f t="shared" si="11"/>
        <v/>
      </c>
      <c r="H50" s="80" t="str">
        <f t="shared" ca="1" si="12"/>
        <v/>
      </c>
    </row>
    <row r="51" spans="2:8">
      <c r="B51" s="25" t="str">
        <f t="shared" si="7"/>
        <v/>
      </c>
      <c r="C51" s="81" t="str">
        <f t="shared" si="8"/>
        <v/>
      </c>
      <c r="D51" s="80" t="str">
        <f t="shared" ca="1" si="9"/>
        <v/>
      </c>
      <c r="E51" s="302" t="str">
        <f t="shared" ca="1" si="6"/>
        <v/>
      </c>
      <c r="F51" s="25" t="str">
        <f t="shared" si="10"/>
        <v/>
      </c>
      <c r="G51" s="81" t="str">
        <f t="shared" si="11"/>
        <v/>
      </c>
      <c r="H51" s="80" t="str">
        <f t="shared" ca="1" si="12"/>
        <v/>
      </c>
    </row>
    <row r="52" spans="2:8">
      <c r="B52" s="25" t="str">
        <f t="shared" si="7"/>
        <v/>
      </c>
      <c r="C52" s="81" t="str">
        <f t="shared" si="8"/>
        <v/>
      </c>
      <c r="D52" s="80" t="str">
        <f t="shared" ca="1" si="9"/>
        <v/>
      </c>
      <c r="E52" s="302" t="str">
        <f t="shared" ca="1" si="6"/>
        <v/>
      </c>
      <c r="F52" s="25" t="str">
        <f t="shared" si="10"/>
        <v/>
      </c>
      <c r="G52" s="81" t="str">
        <f t="shared" si="11"/>
        <v/>
      </c>
      <c r="H52" s="80" t="str">
        <f t="shared" ca="1" si="12"/>
        <v/>
      </c>
    </row>
    <row r="53" spans="2:8">
      <c r="B53" s="25" t="str">
        <f t="shared" si="7"/>
        <v/>
      </c>
      <c r="C53" s="81" t="str">
        <f t="shared" si="8"/>
        <v/>
      </c>
      <c r="D53" s="80" t="str">
        <f t="shared" ca="1" si="9"/>
        <v/>
      </c>
      <c r="E53" s="302" t="str">
        <f t="shared" ca="1" si="6"/>
        <v/>
      </c>
      <c r="F53" s="25" t="str">
        <f t="shared" si="10"/>
        <v/>
      </c>
      <c r="G53" s="81" t="str">
        <f t="shared" si="11"/>
        <v/>
      </c>
      <c r="H53" s="80" t="str">
        <f t="shared" ca="1" si="12"/>
        <v/>
      </c>
    </row>
    <row r="54" spans="2:8">
      <c r="B54" s="25" t="str">
        <f t="shared" si="7"/>
        <v/>
      </c>
      <c r="C54" s="81" t="str">
        <f t="shared" si="8"/>
        <v/>
      </c>
      <c r="D54" s="80" t="str">
        <f t="shared" ca="1" si="9"/>
        <v/>
      </c>
      <c r="E54" s="302" t="str">
        <f t="shared" ca="1" si="6"/>
        <v/>
      </c>
      <c r="F54" s="25" t="str">
        <f t="shared" si="10"/>
        <v/>
      </c>
      <c r="G54" s="81" t="str">
        <f t="shared" si="11"/>
        <v/>
      </c>
      <c r="H54" s="80" t="str">
        <f t="shared" ca="1" si="12"/>
        <v/>
      </c>
    </row>
    <row r="55" spans="2:8">
      <c r="B55" s="25" t="str">
        <f t="shared" si="7"/>
        <v/>
      </c>
      <c r="C55" s="81" t="str">
        <f t="shared" si="8"/>
        <v/>
      </c>
      <c r="D55" s="80" t="str">
        <f t="shared" ca="1" si="9"/>
        <v/>
      </c>
      <c r="E55" s="302" t="str">
        <f t="shared" ca="1" si="6"/>
        <v/>
      </c>
      <c r="F55" s="25" t="str">
        <f t="shared" si="10"/>
        <v/>
      </c>
      <c r="G55" s="81" t="str">
        <f t="shared" si="11"/>
        <v/>
      </c>
      <c r="H55" s="80" t="str">
        <f t="shared" ca="1" si="12"/>
        <v/>
      </c>
    </row>
    <row r="56" spans="2:8">
      <c r="B56" s="25" t="str">
        <f t="shared" si="7"/>
        <v/>
      </c>
      <c r="C56" s="81" t="str">
        <f t="shared" si="8"/>
        <v/>
      </c>
      <c r="D56" s="80" t="str">
        <f t="shared" ca="1" si="9"/>
        <v/>
      </c>
      <c r="E56" s="302" t="str">
        <f t="shared" ca="1" si="6"/>
        <v/>
      </c>
      <c r="F56" s="25" t="str">
        <f t="shared" si="10"/>
        <v/>
      </c>
      <c r="G56" s="81" t="str">
        <f t="shared" si="11"/>
        <v/>
      </c>
      <c r="H56" s="80" t="str">
        <f t="shared" ca="1" si="12"/>
        <v/>
      </c>
    </row>
    <row r="57" spans="2:8">
      <c r="B57" s="25" t="str">
        <f t="shared" si="7"/>
        <v/>
      </c>
      <c r="C57" s="81" t="str">
        <f t="shared" si="8"/>
        <v/>
      </c>
      <c r="D57" s="80" t="str">
        <f t="shared" ca="1" si="9"/>
        <v/>
      </c>
      <c r="E57" s="302" t="str">
        <f t="shared" ca="1" si="6"/>
        <v/>
      </c>
      <c r="F57" s="25" t="str">
        <f t="shared" si="10"/>
        <v/>
      </c>
      <c r="G57" s="81" t="str">
        <f t="shared" si="11"/>
        <v/>
      </c>
      <c r="H57" s="80" t="str">
        <f t="shared" ca="1" si="12"/>
        <v/>
      </c>
    </row>
    <row r="58" spans="2:8">
      <c r="B58" s="25" t="str">
        <f t="shared" si="7"/>
        <v/>
      </c>
      <c r="C58" s="81" t="str">
        <f t="shared" si="8"/>
        <v/>
      </c>
      <c r="D58" s="80" t="str">
        <f t="shared" ca="1" si="9"/>
        <v/>
      </c>
      <c r="E58" s="302" t="str">
        <f t="shared" ca="1" si="6"/>
        <v/>
      </c>
      <c r="F58" s="25" t="str">
        <f t="shared" si="10"/>
        <v/>
      </c>
      <c r="G58" s="81" t="str">
        <f t="shared" si="11"/>
        <v/>
      </c>
      <c r="H58" s="80" t="str">
        <f t="shared" ca="1" si="12"/>
        <v/>
      </c>
    </row>
    <row r="59" spans="2:8">
      <c r="B59" s="25" t="str">
        <f t="shared" si="7"/>
        <v/>
      </c>
      <c r="C59" s="81" t="str">
        <f t="shared" si="8"/>
        <v/>
      </c>
      <c r="D59" s="80" t="str">
        <f t="shared" ca="1" si="9"/>
        <v/>
      </c>
      <c r="E59" s="302" t="str">
        <f t="shared" ca="1" si="6"/>
        <v/>
      </c>
      <c r="F59" s="25" t="str">
        <f t="shared" si="10"/>
        <v/>
      </c>
      <c r="G59" s="81" t="str">
        <f t="shared" si="11"/>
        <v/>
      </c>
      <c r="H59" s="80" t="str">
        <f t="shared" ca="1" si="12"/>
        <v/>
      </c>
    </row>
    <row r="60" spans="2:8">
      <c r="B60" s="25" t="str">
        <f t="shared" si="7"/>
        <v/>
      </c>
      <c r="C60" s="81" t="str">
        <f t="shared" si="8"/>
        <v/>
      </c>
      <c r="D60" s="80" t="str">
        <f t="shared" ca="1" si="9"/>
        <v/>
      </c>
      <c r="E60" s="302" t="str">
        <f t="shared" ca="1" si="6"/>
        <v/>
      </c>
      <c r="F60" s="25" t="str">
        <f t="shared" si="10"/>
        <v/>
      </c>
      <c r="G60" s="81" t="str">
        <f t="shared" si="11"/>
        <v/>
      </c>
      <c r="H60" s="80" t="str">
        <f t="shared" ca="1" si="12"/>
        <v/>
      </c>
    </row>
    <row r="61" spans="2:8">
      <c r="B61" s="25" t="str">
        <f t="shared" si="7"/>
        <v/>
      </c>
      <c r="C61" s="81" t="str">
        <f t="shared" si="8"/>
        <v/>
      </c>
      <c r="D61" s="80" t="str">
        <f t="shared" ca="1" si="9"/>
        <v/>
      </c>
      <c r="E61" s="302" t="str">
        <f t="shared" ca="1" si="6"/>
        <v/>
      </c>
      <c r="F61" s="25" t="str">
        <f t="shared" si="10"/>
        <v/>
      </c>
      <c r="G61" s="81" t="str">
        <f t="shared" si="11"/>
        <v/>
      </c>
      <c r="H61" s="80" t="str">
        <f t="shared" ca="1" si="12"/>
        <v/>
      </c>
    </row>
    <row r="62" spans="2:8">
      <c r="B62" s="25" t="str">
        <f t="shared" si="7"/>
        <v/>
      </c>
      <c r="C62" s="81" t="str">
        <f t="shared" si="8"/>
        <v/>
      </c>
      <c r="D62" s="80" t="str">
        <f t="shared" ca="1" si="9"/>
        <v/>
      </c>
      <c r="E62" s="302" t="str">
        <f t="shared" ca="1" si="6"/>
        <v/>
      </c>
      <c r="F62" s="25" t="str">
        <f t="shared" si="10"/>
        <v/>
      </c>
      <c r="G62" s="81" t="str">
        <f t="shared" si="11"/>
        <v/>
      </c>
      <c r="H62" s="80" t="str">
        <f t="shared" ca="1" si="12"/>
        <v/>
      </c>
    </row>
    <row r="63" spans="2:8">
      <c r="B63" s="25" t="str">
        <f t="shared" si="7"/>
        <v/>
      </c>
      <c r="C63" s="81" t="str">
        <f t="shared" si="8"/>
        <v/>
      </c>
      <c r="D63" s="80" t="str">
        <f t="shared" ca="1" si="9"/>
        <v/>
      </c>
      <c r="E63" s="302" t="str">
        <f t="shared" ca="1" si="6"/>
        <v/>
      </c>
      <c r="F63" s="25" t="str">
        <f t="shared" si="10"/>
        <v/>
      </c>
      <c r="G63" s="81" t="str">
        <f t="shared" si="11"/>
        <v/>
      </c>
      <c r="H63" s="80" t="str">
        <f t="shared" ca="1" si="12"/>
        <v/>
      </c>
    </row>
    <row r="64" spans="2:8">
      <c r="B64" s="25" t="str">
        <f t="shared" si="7"/>
        <v/>
      </c>
      <c r="C64" s="81" t="str">
        <f t="shared" si="8"/>
        <v/>
      </c>
      <c r="D64" s="80" t="str">
        <f t="shared" ca="1" si="9"/>
        <v/>
      </c>
      <c r="E64" s="302" t="str">
        <f t="shared" ca="1" si="6"/>
        <v/>
      </c>
      <c r="F64" s="25" t="str">
        <f t="shared" si="10"/>
        <v/>
      </c>
      <c r="G64" s="81" t="str">
        <f t="shared" si="11"/>
        <v/>
      </c>
      <c r="H64" s="80" t="str">
        <f t="shared" ca="1" si="12"/>
        <v/>
      </c>
    </row>
    <row r="65" spans="2:8">
      <c r="B65" s="25" t="str">
        <f t="shared" si="7"/>
        <v/>
      </c>
      <c r="C65" s="81" t="str">
        <f t="shared" si="8"/>
        <v/>
      </c>
      <c r="D65" s="80" t="str">
        <f t="shared" ca="1" si="9"/>
        <v/>
      </c>
      <c r="E65" s="302" t="str">
        <f t="shared" ca="1" si="6"/>
        <v/>
      </c>
      <c r="F65" s="25" t="str">
        <f t="shared" si="10"/>
        <v/>
      </c>
      <c r="G65" s="81" t="str">
        <f t="shared" si="11"/>
        <v/>
      </c>
      <c r="H65" s="80" t="str">
        <f t="shared" ca="1" si="12"/>
        <v/>
      </c>
    </row>
    <row r="66" spans="2:8">
      <c r="B66" s="25" t="str">
        <f t="shared" si="7"/>
        <v/>
      </c>
      <c r="C66" s="81" t="str">
        <f t="shared" si="8"/>
        <v/>
      </c>
      <c r="D66" s="80" t="str">
        <f t="shared" ca="1" si="9"/>
        <v/>
      </c>
      <c r="E66" s="302" t="str">
        <f t="shared" ca="1" si="6"/>
        <v/>
      </c>
      <c r="F66" s="25" t="str">
        <f t="shared" si="10"/>
        <v/>
      </c>
      <c r="G66" s="81" t="str">
        <f t="shared" si="11"/>
        <v/>
      </c>
      <c r="H66" s="80" t="str">
        <f t="shared" ca="1" si="12"/>
        <v/>
      </c>
    </row>
    <row r="67" spans="2:8">
      <c r="B67" s="25" t="str">
        <f t="shared" si="7"/>
        <v/>
      </c>
      <c r="C67" s="81" t="str">
        <f t="shared" si="8"/>
        <v/>
      </c>
      <c r="D67" s="80" t="str">
        <f t="shared" ca="1" si="9"/>
        <v/>
      </c>
      <c r="E67" s="302" t="str">
        <f t="shared" ca="1" si="6"/>
        <v/>
      </c>
      <c r="F67" s="25" t="str">
        <f t="shared" si="10"/>
        <v/>
      </c>
      <c r="G67" s="81" t="str">
        <f t="shared" si="11"/>
        <v/>
      </c>
      <c r="H67" s="80" t="str">
        <f t="shared" ca="1" si="12"/>
        <v/>
      </c>
    </row>
    <row r="68" spans="2:8">
      <c r="B68" s="25" t="str">
        <f t="shared" si="7"/>
        <v/>
      </c>
      <c r="C68" s="81" t="str">
        <f t="shared" si="8"/>
        <v/>
      </c>
      <c r="D68" s="80" t="str">
        <f t="shared" ca="1" si="9"/>
        <v/>
      </c>
      <c r="E68" s="302" t="str">
        <f t="shared" ca="1" si="6"/>
        <v/>
      </c>
      <c r="F68" s="25" t="str">
        <f t="shared" si="10"/>
        <v/>
      </c>
      <c r="G68" s="81" t="str">
        <f t="shared" si="11"/>
        <v/>
      </c>
      <c r="H68" s="80" t="str">
        <f t="shared" ca="1" si="12"/>
        <v/>
      </c>
    </row>
    <row r="69" spans="2:8">
      <c r="B69" s="25" t="str">
        <f t="shared" si="7"/>
        <v/>
      </c>
      <c r="C69" s="81" t="str">
        <f t="shared" si="8"/>
        <v/>
      </c>
      <c r="D69" s="80" t="str">
        <f t="shared" ca="1" si="9"/>
        <v/>
      </c>
      <c r="E69" s="302" t="str">
        <f t="shared" ca="1" si="6"/>
        <v/>
      </c>
      <c r="F69" s="25" t="str">
        <f t="shared" si="10"/>
        <v/>
      </c>
      <c r="G69" s="81" t="str">
        <f t="shared" si="11"/>
        <v/>
      </c>
      <c r="H69" s="80" t="str">
        <f t="shared" ca="1" si="12"/>
        <v/>
      </c>
    </row>
    <row r="70" spans="2:8">
      <c r="B70" s="25" t="str">
        <f t="shared" si="7"/>
        <v/>
      </c>
      <c r="C70" s="81" t="str">
        <f t="shared" si="8"/>
        <v/>
      </c>
      <c r="D70" s="80" t="str">
        <f t="shared" ca="1" si="9"/>
        <v/>
      </c>
      <c r="E70" s="302"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2"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2"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2" t="str">
        <f t="shared" ca="1" si="19"/>
        <v/>
      </c>
      <c r="F73" s="25" t="str">
        <f t="shared" si="16"/>
        <v/>
      </c>
      <c r="G73" s="81" t="str">
        <f t="shared" si="17"/>
        <v/>
      </c>
      <c r="H73" s="80" t="str">
        <f t="shared" ca="1" si="18"/>
        <v/>
      </c>
    </row>
    <row r="74" spans="2:8">
      <c r="B74" s="25" t="str">
        <f t="shared" si="13"/>
        <v/>
      </c>
      <c r="C74" s="81" t="str">
        <f t="shared" si="14"/>
        <v/>
      </c>
      <c r="D74" s="80" t="str">
        <f t="shared" ca="1" si="15"/>
        <v/>
      </c>
      <c r="E74" s="302" t="str">
        <f t="shared" ca="1" si="19"/>
        <v/>
      </c>
      <c r="F74" s="25" t="str">
        <f t="shared" si="16"/>
        <v/>
      </c>
      <c r="G74" s="81" t="str">
        <f t="shared" si="17"/>
        <v/>
      </c>
      <c r="H74" s="80" t="str">
        <f t="shared" ca="1" si="18"/>
        <v/>
      </c>
    </row>
    <row r="75" spans="2:8">
      <c r="B75" s="25" t="str">
        <f t="shared" si="13"/>
        <v/>
      </c>
      <c r="C75" s="81" t="str">
        <f t="shared" si="14"/>
        <v/>
      </c>
      <c r="D75" s="80" t="str">
        <f t="shared" ca="1" si="15"/>
        <v/>
      </c>
      <c r="E75" s="302" t="str">
        <f t="shared" ca="1" si="19"/>
        <v/>
      </c>
      <c r="F75" s="25" t="str">
        <f t="shared" si="16"/>
        <v/>
      </c>
      <c r="G75" s="81" t="str">
        <f t="shared" si="17"/>
        <v/>
      </c>
      <c r="H75" s="80" t="str">
        <f t="shared" ca="1" si="18"/>
        <v/>
      </c>
    </row>
    <row r="76" spans="2:8">
      <c r="B76" s="25" t="str">
        <f t="shared" si="13"/>
        <v/>
      </c>
      <c r="C76" s="81" t="str">
        <f t="shared" si="14"/>
        <v/>
      </c>
      <c r="D76" s="80" t="str">
        <f t="shared" ca="1" si="15"/>
        <v/>
      </c>
      <c r="E76" s="302" t="str">
        <f t="shared" ca="1" si="19"/>
        <v/>
      </c>
      <c r="F76" s="25" t="str">
        <f t="shared" si="16"/>
        <v/>
      </c>
      <c r="G76" s="81" t="str">
        <f t="shared" si="17"/>
        <v/>
      </c>
      <c r="H76" s="80" t="str">
        <f t="shared" ca="1" si="18"/>
        <v/>
      </c>
    </row>
    <row r="77" spans="2:8">
      <c r="B77" s="25" t="str">
        <f t="shared" si="13"/>
        <v/>
      </c>
      <c r="C77" s="81" t="str">
        <f t="shared" si="14"/>
        <v/>
      </c>
      <c r="D77" s="80" t="str">
        <f t="shared" ca="1" si="15"/>
        <v/>
      </c>
      <c r="E77" s="302" t="str">
        <f t="shared" ca="1" si="19"/>
        <v/>
      </c>
      <c r="F77" s="25" t="str">
        <f t="shared" si="16"/>
        <v/>
      </c>
      <c r="G77" s="81" t="str">
        <f t="shared" si="17"/>
        <v/>
      </c>
      <c r="H77" s="80" t="str">
        <f t="shared" ca="1" si="18"/>
        <v/>
      </c>
    </row>
    <row r="78" spans="2:8">
      <c r="B78" s="25" t="str">
        <f t="shared" si="13"/>
        <v/>
      </c>
      <c r="C78" s="81" t="str">
        <f t="shared" si="14"/>
        <v/>
      </c>
      <c r="D78" s="80" t="str">
        <f t="shared" ca="1" si="15"/>
        <v/>
      </c>
      <c r="E78" s="302" t="str">
        <f t="shared" ca="1" si="19"/>
        <v/>
      </c>
      <c r="F78" s="25" t="str">
        <f t="shared" si="16"/>
        <v/>
      </c>
      <c r="G78" s="81" t="str">
        <f t="shared" si="17"/>
        <v/>
      </c>
      <c r="H78" s="80" t="str">
        <f t="shared" ca="1" si="18"/>
        <v/>
      </c>
    </row>
    <row r="79" spans="2:8">
      <c r="B79" s="25" t="str">
        <f t="shared" si="13"/>
        <v/>
      </c>
      <c r="C79" s="81" t="str">
        <f t="shared" si="14"/>
        <v/>
      </c>
      <c r="D79" s="80" t="str">
        <f t="shared" ca="1" si="15"/>
        <v/>
      </c>
      <c r="E79" s="302" t="str">
        <f t="shared" ca="1" si="19"/>
        <v/>
      </c>
      <c r="F79" s="25" t="str">
        <f t="shared" si="16"/>
        <v/>
      </c>
      <c r="G79" s="81" t="str">
        <f t="shared" si="17"/>
        <v/>
      </c>
      <c r="H79" s="80" t="str">
        <f t="shared" ca="1" si="18"/>
        <v/>
      </c>
    </row>
    <row r="80" spans="2:8">
      <c r="B80" s="25" t="str">
        <f t="shared" si="13"/>
        <v/>
      </c>
      <c r="C80" s="81" t="str">
        <f t="shared" si="14"/>
        <v/>
      </c>
      <c r="D80" s="80" t="str">
        <f t="shared" ca="1" si="15"/>
        <v/>
      </c>
      <c r="E80" s="302" t="str">
        <f t="shared" ca="1" si="19"/>
        <v/>
      </c>
      <c r="F80" s="25" t="str">
        <f t="shared" si="16"/>
        <v/>
      </c>
      <c r="G80" s="81" t="str">
        <f t="shared" si="17"/>
        <v/>
      </c>
      <c r="H80" s="80" t="str">
        <f t="shared" ca="1" si="18"/>
        <v/>
      </c>
    </row>
    <row r="81" spans="2:8">
      <c r="B81" s="25" t="str">
        <f t="shared" si="13"/>
        <v/>
      </c>
      <c r="C81" s="81" t="str">
        <f t="shared" si="14"/>
        <v/>
      </c>
      <c r="D81" s="80" t="str">
        <f t="shared" ca="1" si="15"/>
        <v/>
      </c>
      <c r="E81" s="302" t="str">
        <f t="shared" ca="1" si="19"/>
        <v/>
      </c>
      <c r="F81" s="25" t="str">
        <f t="shared" si="16"/>
        <v/>
      </c>
      <c r="G81" s="81" t="str">
        <f t="shared" si="17"/>
        <v/>
      </c>
      <c r="H81" s="80" t="str">
        <f t="shared" ca="1" si="18"/>
        <v/>
      </c>
    </row>
    <row r="82" spans="2:8">
      <c r="B82" s="25" t="str">
        <f t="shared" si="13"/>
        <v/>
      </c>
      <c r="C82" s="81" t="str">
        <f t="shared" si="14"/>
        <v/>
      </c>
      <c r="D82" s="80" t="str">
        <f t="shared" ca="1" si="15"/>
        <v/>
      </c>
      <c r="E82" s="302" t="str">
        <f t="shared" ca="1" si="19"/>
        <v/>
      </c>
      <c r="F82" s="25" t="str">
        <f t="shared" si="16"/>
        <v/>
      </c>
      <c r="G82" s="81" t="str">
        <f t="shared" si="17"/>
        <v/>
      </c>
      <c r="H82" s="80" t="str">
        <f t="shared" ca="1" si="18"/>
        <v/>
      </c>
    </row>
    <row r="83" spans="2:8">
      <c r="B83" s="25" t="str">
        <f t="shared" si="13"/>
        <v/>
      </c>
      <c r="C83" s="81" t="str">
        <f t="shared" si="14"/>
        <v/>
      </c>
      <c r="D83" s="80" t="str">
        <f t="shared" ca="1" si="15"/>
        <v/>
      </c>
      <c r="E83" s="302" t="str">
        <f t="shared" ca="1" si="19"/>
        <v/>
      </c>
      <c r="F83" s="25" t="str">
        <f t="shared" si="16"/>
        <v/>
      </c>
      <c r="G83" s="81" t="str">
        <f t="shared" si="17"/>
        <v/>
      </c>
      <c r="H83" s="80" t="str">
        <f t="shared" ca="1" si="18"/>
        <v/>
      </c>
    </row>
    <row r="84" spans="2:8">
      <c r="B84" s="25" t="str">
        <f t="shared" si="13"/>
        <v/>
      </c>
      <c r="C84" s="81" t="str">
        <f t="shared" si="14"/>
        <v/>
      </c>
      <c r="D84" s="80" t="str">
        <f t="shared" ca="1" si="15"/>
        <v/>
      </c>
      <c r="E84" s="302" t="str">
        <f t="shared" ca="1" si="19"/>
        <v/>
      </c>
      <c r="F84" s="25" t="str">
        <f t="shared" si="16"/>
        <v/>
      </c>
      <c r="G84" s="81" t="str">
        <f t="shared" si="17"/>
        <v/>
      </c>
      <c r="H84" s="80" t="str">
        <f t="shared" ca="1" si="18"/>
        <v/>
      </c>
    </row>
    <row r="85" spans="2:8">
      <c r="B85" s="25" t="str">
        <f t="shared" si="13"/>
        <v/>
      </c>
      <c r="C85" s="81" t="str">
        <f t="shared" si="14"/>
        <v/>
      </c>
      <c r="D85" s="80" t="str">
        <f t="shared" ca="1" si="15"/>
        <v/>
      </c>
      <c r="E85" s="302" t="str">
        <f t="shared" ca="1" si="19"/>
        <v/>
      </c>
      <c r="F85" s="25" t="str">
        <f t="shared" si="16"/>
        <v/>
      </c>
      <c r="G85" s="81" t="str">
        <f t="shared" si="17"/>
        <v/>
      </c>
      <c r="H85" s="80" t="str">
        <f t="shared" ca="1" si="18"/>
        <v/>
      </c>
    </row>
    <row r="86" spans="2:8">
      <c r="B86" s="25" t="str">
        <f t="shared" si="13"/>
        <v/>
      </c>
      <c r="C86" s="81" t="str">
        <f t="shared" si="14"/>
        <v/>
      </c>
      <c r="D86" s="80" t="str">
        <f t="shared" ca="1" si="15"/>
        <v/>
      </c>
      <c r="E86" s="302" t="str">
        <f t="shared" ca="1" si="19"/>
        <v/>
      </c>
      <c r="F86" s="25" t="str">
        <f t="shared" si="16"/>
        <v/>
      </c>
      <c r="G86" s="81" t="str">
        <f t="shared" si="17"/>
        <v/>
      </c>
      <c r="H86" s="80" t="str">
        <f t="shared" ca="1" si="18"/>
        <v/>
      </c>
    </row>
    <row r="87" spans="2:8">
      <c r="B87" s="25" t="str">
        <f t="shared" si="13"/>
        <v/>
      </c>
      <c r="C87" s="81" t="str">
        <f t="shared" si="14"/>
        <v/>
      </c>
      <c r="D87" s="80" t="str">
        <f t="shared" ca="1" si="15"/>
        <v/>
      </c>
      <c r="E87" s="302" t="str">
        <f t="shared" ca="1" si="19"/>
        <v/>
      </c>
      <c r="F87" s="25" t="str">
        <f t="shared" si="16"/>
        <v/>
      </c>
      <c r="G87" s="81" t="str">
        <f t="shared" si="17"/>
        <v/>
      </c>
      <c r="H87" s="80" t="str">
        <f t="shared" ca="1" si="18"/>
        <v/>
      </c>
    </row>
    <row r="88" spans="2:8">
      <c r="B88" s="25" t="str">
        <f t="shared" si="13"/>
        <v/>
      </c>
      <c r="C88" s="81" t="str">
        <f t="shared" si="14"/>
        <v/>
      </c>
      <c r="D88" s="80" t="str">
        <f t="shared" ca="1" si="15"/>
        <v/>
      </c>
      <c r="E88" s="302" t="str">
        <f t="shared" ca="1" si="19"/>
        <v/>
      </c>
      <c r="F88" s="25" t="str">
        <f t="shared" si="16"/>
        <v/>
      </c>
      <c r="G88" s="81" t="str">
        <f t="shared" si="17"/>
        <v/>
      </c>
      <c r="H88" s="80" t="str">
        <f t="shared" ca="1" si="18"/>
        <v/>
      </c>
    </row>
    <row r="89" spans="2:8">
      <c r="B89" s="25" t="str">
        <f t="shared" si="13"/>
        <v/>
      </c>
      <c r="C89" s="81" t="str">
        <f t="shared" si="14"/>
        <v/>
      </c>
      <c r="D89" s="80" t="str">
        <f t="shared" ca="1" si="15"/>
        <v/>
      </c>
      <c r="E89" s="302" t="str">
        <f t="shared" ca="1" si="19"/>
        <v/>
      </c>
      <c r="F89" s="25" t="str">
        <f t="shared" si="16"/>
        <v/>
      </c>
      <c r="G89" s="81" t="str">
        <f t="shared" si="17"/>
        <v/>
      </c>
      <c r="H89" s="80" t="str">
        <f t="shared" ca="1" si="18"/>
        <v/>
      </c>
    </row>
    <row r="90" spans="2:8">
      <c r="B90" s="25" t="str">
        <f t="shared" si="13"/>
        <v/>
      </c>
      <c r="C90" s="81" t="str">
        <f t="shared" si="14"/>
        <v/>
      </c>
      <c r="D90" s="80" t="str">
        <f t="shared" ca="1" si="15"/>
        <v/>
      </c>
      <c r="E90" s="302" t="str">
        <f t="shared" ca="1" si="19"/>
        <v/>
      </c>
      <c r="F90" s="25" t="str">
        <f t="shared" si="16"/>
        <v/>
      </c>
      <c r="G90" s="81" t="str">
        <f t="shared" si="17"/>
        <v/>
      </c>
      <c r="H90" s="80" t="str">
        <f t="shared" ca="1" si="18"/>
        <v/>
      </c>
    </row>
    <row r="91" spans="2:8">
      <c r="B91" s="25" t="str">
        <f t="shared" si="13"/>
        <v/>
      </c>
      <c r="C91" s="81" t="str">
        <f t="shared" si="14"/>
        <v/>
      </c>
      <c r="D91" s="80" t="str">
        <f t="shared" ca="1" si="15"/>
        <v/>
      </c>
      <c r="E91" s="302" t="str">
        <f t="shared" ca="1" si="19"/>
        <v/>
      </c>
      <c r="F91" s="25" t="str">
        <f t="shared" si="16"/>
        <v/>
      </c>
      <c r="G91" s="81" t="str">
        <f t="shared" si="17"/>
        <v/>
      </c>
      <c r="H91" s="80" t="str">
        <f t="shared" ca="1" si="18"/>
        <v/>
      </c>
    </row>
    <row r="92" spans="2:8">
      <c r="B92" s="25" t="str">
        <f t="shared" si="13"/>
        <v/>
      </c>
      <c r="C92" s="81" t="str">
        <f t="shared" si="14"/>
        <v/>
      </c>
      <c r="D92" s="80" t="str">
        <f t="shared" ca="1" si="15"/>
        <v/>
      </c>
      <c r="E92" s="302" t="str">
        <f t="shared" ca="1" si="19"/>
        <v/>
      </c>
      <c r="F92" s="25" t="str">
        <f t="shared" si="16"/>
        <v/>
      </c>
      <c r="G92" s="81" t="str">
        <f t="shared" si="17"/>
        <v/>
      </c>
      <c r="H92" s="80" t="str">
        <f t="shared" ca="1" si="18"/>
        <v/>
      </c>
    </row>
    <row r="93" spans="2:8">
      <c r="B93" s="25" t="str">
        <f t="shared" si="13"/>
        <v/>
      </c>
      <c r="C93" s="81" t="str">
        <f t="shared" si="14"/>
        <v/>
      </c>
      <c r="D93" s="80" t="str">
        <f t="shared" ca="1" si="15"/>
        <v/>
      </c>
      <c r="E93" s="302" t="str">
        <f t="shared" ca="1" si="19"/>
        <v/>
      </c>
      <c r="F93" s="25" t="str">
        <f t="shared" si="16"/>
        <v/>
      </c>
      <c r="G93" s="81" t="str">
        <f t="shared" si="17"/>
        <v/>
      </c>
      <c r="H93" s="80" t="str">
        <f t="shared" ca="1" si="18"/>
        <v/>
      </c>
    </row>
    <row r="94" spans="2:8">
      <c r="B94" s="25" t="str">
        <f t="shared" si="13"/>
        <v/>
      </c>
      <c r="C94" s="81" t="str">
        <f t="shared" si="14"/>
        <v/>
      </c>
      <c r="D94" s="80" t="str">
        <f t="shared" ca="1" si="15"/>
        <v/>
      </c>
      <c r="E94" s="302" t="str">
        <f t="shared" ca="1" si="19"/>
        <v/>
      </c>
      <c r="F94" s="25" t="str">
        <f t="shared" si="16"/>
        <v/>
      </c>
      <c r="G94" s="81" t="str">
        <f t="shared" si="17"/>
        <v/>
      </c>
      <c r="H94" s="80" t="str">
        <f t="shared" ca="1" si="18"/>
        <v/>
      </c>
    </row>
    <row r="95" spans="2:8">
      <c r="B95" s="25" t="str">
        <f t="shared" si="13"/>
        <v/>
      </c>
      <c r="C95" s="81" t="str">
        <f t="shared" si="14"/>
        <v/>
      </c>
      <c r="D95" s="80" t="str">
        <f t="shared" ca="1" si="15"/>
        <v/>
      </c>
      <c r="E95" s="302" t="str">
        <f t="shared" ca="1" si="19"/>
        <v/>
      </c>
      <c r="F95" s="25" t="str">
        <f t="shared" si="16"/>
        <v/>
      </c>
      <c r="G95" s="81" t="str">
        <f t="shared" si="17"/>
        <v/>
      </c>
      <c r="H95" s="80" t="str">
        <f t="shared" ca="1" si="18"/>
        <v/>
      </c>
    </row>
    <row r="96" spans="2:8">
      <c r="B96" s="25" t="str">
        <f t="shared" si="13"/>
        <v/>
      </c>
      <c r="C96" s="81" t="str">
        <f t="shared" si="14"/>
        <v/>
      </c>
      <c r="D96" s="80" t="str">
        <f t="shared" ca="1" si="15"/>
        <v/>
      </c>
      <c r="E96" s="302" t="str">
        <f t="shared" ca="1" si="19"/>
        <v/>
      </c>
      <c r="F96" s="25" t="str">
        <f t="shared" si="16"/>
        <v/>
      </c>
      <c r="G96" s="81" t="str">
        <f t="shared" si="17"/>
        <v/>
      </c>
      <c r="H96" s="80" t="str">
        <f t="shared" ca="1" si="18"/>
        <v/>
      </c>
    </row>
    <row r="97" spans="2:8">
      <c r="B97" s="25" t="str">
        <f t="shared" si="13"/>
        <v/>
      </c>
      <c r="C97" s="81" t="str">
        <f t="shared" si="14"/>
        <v/>
      </c>
      <c r="D97" s="80" t="str">
        <f t="shared" ca="1" si="15"/>
        <v/>
      </c>
      <c r="E97" s="302" t="str">
        <f t="shared" ca="1" si="19"/>
        <v/>
      </c>
      <c r="F97" s="25" t="str">
        <f t="shared" si="16"/>
        <v/>
      </c>
      <c r="G97" s="81" t="str">
        <f t="shared" si="17"/>
        <v/>
      </c>
      <c r="H97" s="80" t="str">
        <f t="shared" ca="1" si="18"/>
        <v/>
      </c>
    </row>
    <row r="98" spans="2:8">
      <c r="B98" s="25" t="str">
        <f t="shared" si="13"/>
        <v/>
      </c>
      <c r="C98" s="81" t="str">
        <f t="shared" si="14"/>
        <v/>
      </c>
      <c r="D98" s="80" t="str">
        <f t="shared" ca="1" si="15"/>
        <v/>
      </c>
      <c r="E98" s="302" t="str">
        <f t="shared" ca="1" si="19"/>
        <v/>
      </c>
      <c r="F98" s="25" t="str">
        <f t="shared" si="16"/>
        <v/>
      </c>
      <c r="G98" s="81" t="str">
        <f t="shared" si="17"/>
        <v/>
      </c>
      <c r="H98" s="80" t="str">
        <f t="shared" ca="1" si="18"/>
        <v/>
      </c>
    </row>
    <row r="99" spans="2:8">
      <c r="B99" s="25" t="str">
        <f t="shared" si="13"/>
        <v/>
      </c>
      <c r="C99" s="81" t="str">
        <f t="shared" si="14"/>
        <v/>
      </c>
      <c r="D99" s="80" t="str">
        <f t="shared" ca="1" si="15"/>
        <v/>
      </c>
      <c r="E99" s="302"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2"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2"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2"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2"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2"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2"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2"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2"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2"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2"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2"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2"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2"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2"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2"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2"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2"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2"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2"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2"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2"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2"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2"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2"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2"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2"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2"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2"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2"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2"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2"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2"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2"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2"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2"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2"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2"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2"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2"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2"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2"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2"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2"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2"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2"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2"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2"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2"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2"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2"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2"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2"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2"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2"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2"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2"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2"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2"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2"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2"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2"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2"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2"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2"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2"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2"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2"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2"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2"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2"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2"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2"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2"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2"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2"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2"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2"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2"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2"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2"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2"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2"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2"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2"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2"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2"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2"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2"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2"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2"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2"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2"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2"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2"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2"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2"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2"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2"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2"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2"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2"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288" t="s">
        <v>505</v>
      </c>
    </row>
    <row r="2" spans="1:19" s="111" customFormat="1">
      <c r="A2" s="192" t="s">
        <v>360</v>
      </c>
      <c r="B2" s="192"/>
      <c r="C2" s="105" t="s">
        <v>6</v>
      </c>
      <c r="D2" s="106"/>
      <c r="E2" s="105"/>
      <c r="F2" s="106"/>
      <c r="G2" s="107" t="s">
        <v>236</v>
      </c>
      <c r="H2" s="108"/>
      <c r="I2" s="109" t="s">
        <v>163</v>
      </c>
      <c r="J2" s="110"/>
      <c r="K2" s="110"/>
      <c r="L2" s="110"/>
      <c r="M2" s="30" t="s">
        <v>273</v>
      </c>
      <c r="N2" s="30" t="s">
        <v>253</v>
      </c>
      <c r="O2" s="155" t="s">
        <v>275</v>
      </c>
      <c r="P2" s="30" t="s">
        <v>416</v>
      </c>
      <c r="Q2" s="130" t="str">
        <f>"BS:"&amp;MONTH(資產負債表日)&amp;"/"&amp;DAY(資產負債表日)</f>
        <v>BS:12/31</v>
      </c>
      <c r="R2" s="130" t="str">
        <f>"IS:"&amp;MONTH(損益表起日)&amp;"/"&amp;DAY(損益表起日)&amp;"~"&amp;MONTH(損益表訖日)&amp;"/"&amp;DAY(損益表訖日)</f>
        <v>IS:1/1~12/31</v>
      </c>
    </row>
    <row r="3" spans="1:19">
      <c r="A3" s="211" t="s">
        <v>357</v>
      </c>
      <c r="B3" s="193" t="s">
        <v>357</v>
      </c>
      <c r="C3" s="144">
        <f ca="1">IF(D3,COUNTIF(OFFSET(D3,ROW()*-1+3,,ROW()-2),TRUE)," ")</f>
        <v>1</v>
      </c>
      <c r="D3" s="144" t="b">
        <f>D44</f>
        <v>1</v>
      </c>
      <c r="E3" s="144" t="s">
        <v>274</v>
      </c>
      <c r="F3" s="144" t="s">
        <v>274</v>
      </c>
      <c r="G3" s="145" t="s">
        <v>274</v>
      </c>
      <c r="H3" s="146" t="s">
        <v>274</v>
      </c>
      <c r="I3" s="147" t="s">
        <v>274</v>
      </c>
      <c r="J3" s="148" t="s">
        <v>274</v>
      </c>
      <c r="K3" s="147" t="s">
        <v>274</v>
      </c>
      <c r="L3" s="148" t="s">
        <v>274</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274</v>
      </c>
      <c r="F4" s="144" t="s">
        <v>274</v>
      </c>
      <c r="G4" s="145" t="s">
        <v>274</v>
      </c>
      <c r="H4" s="146" t="s">
        <v>274</v>
      </c>
      <c r="I4" s="147">
        <f ca="1">IF(J4,COUNTIF(OFFSET(J4,ROW()*-1+3,,ROW()-2),TRUE)," ")</f>
        <v>1</v>
      </c>
      <c r="J4" s="147" t="b">
        <f>AND(P4="借",Q4&lt;&gt;0)</f>
        <v>1</v>
      </c>
      <c r="K4" s="147" t="str">
        <f ca="1">IF(L4,COUNTIF(OFFSET(L4,ROW()*-1+3,,ROW()-2),TRUE)," ")</f>
        <v xml:space="preserve"> </v>
      </c>
      <c r="L4" s="147" t="b">
        <f>AND(P4="貸",Q4&lt;&gt;0)</f>
        <v>0</v>
      </c>
      <c r="M4" s="222">
        <v>1111</v>
      </c>
      <c r="N4" s="191" t="s">
        <v>284</v>
      </c>
      <c r="O4" s="223" t="s">
        <v>254</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274</v>
      </c>
      <c r="F5" s="144" t="s">
        <v>274</v>
      </c>
      <c r="G5" s="145" t="s">
        <v>274</v>
      </c>
      <c r="H5" s="146" t="s">
        <v>274</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475</v>
      </c>
      <c r="O5" s="223" t="s">
        <v>322</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274</v>
      </c>
      <c r="F6" s="144" t="s">
        <v>274</v>
      </c>
      <c r="G6" s="145" t="s">
        <v>274</v>
      </c>
      <c r="H6" s="146" t="s">
        <v>274</v>
      </c>
      <c r="I6" s="147">
        <f ca="1">IF(J6,COUNTIF(OFFSET(J6,ROW()*-1+3,,ROW()-2),TRUE)," ")</f>
        <v>2</v>
      </c>
      <c r="J6" s="147" t="b">
        <f>AND(P6="借",Q6&lt;&gt;0)</f>
        <v>1</v>
      </c>
      <c r="K6" s="147" t="str">
        <f ca="1">IF(L6,COUNTIF(OFFSET(L6,ROW()*-1+3,,ROW()-2),TRUE)," ")</f>
        <v xml:space="preserve"> </v>
      </c>
      <c r="L6" s="147" t="b">
        <f>AND(P6="貸",Q6&lt;&gt;0)</f>
        <v>0</v>
      </c>
      <c r="M6" s="222">
        <v>11121</v>
      </c>
      <c r="N6" s="191" t="s">
        <v>419</v>
      </c>
      <c r="O6" s="223" t="s">
        <v>138</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274</v>
      </c>
      <c r="F7" s="144" t="s">
        <v>274</v>
      </c>
      <c r="G7" s="145" t="s">
        <v>274</v>
      </c>
      <c r="H7" s="146" t="s">
        <v>274</v>
      </c>
      <c r="I7" s="147" t="str">
        <f t="shared" ca="1" si="3"/>
        <v xml:space="preserve"> </v>
      </c>
      <c r="J7" s="147" t="b">
        <f t="shared" si="4"/>
        <v>0</v>
      </c>
      <c r="K7" s="147" t="str">
        <f t="shared" ca="1" si="5"/>
        <v xml:space="preserve"> </v>
      </c>
      <c r="L7" s="147" t="b">
        <f t="shared" si="6"/>
        <v>0</v>
      </c>
      <c r="M7" s="222">
        <v>11122</v>
      </c>
      <c r="N7" s="191" t="s">
        <v>402</v>
      </c>
      <c r="O7" s="223" t="s">
        <v>137</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274</v>
      </c>
      <c r="F8" s="144" t="s">
        <v>274</v>
      </c>
      <c r="G8" s="145" t="s">
        <v>274</v>
      </c>
      <c r="H8" s="146" t="s">
        <v>274</v>
      </c>
      <c r="I8" s="147" t="str">
        <f t="shared" ca="1" si="3"/>
        <v xml:space="preserve"> </v>
      </c>
      <c r="J8" s="147" t="b">
        <f t="shared" si="4"/>
        <v>0</v>
      </c>
      <c r="K8" s="147" t="str">
        <f t="shared" ca="1" si="5"/>
        <v xml:space="preserve"> </v>
      </c>
      <c r="L8" s="147" t="b">
        <f t="shared" si="6"/>
        <v>0</v>
      </c>
      <c r="M8" s="222">
        <v>11123</v>
      </c>
      <c r="N8" s="191"/>
      <c r="O8" s="223" t="s">
        <v>256</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274</v>
      </c>
      <c r="F9" s="144" t="s">
        <v>274</v>
      </c>
      <c r="G9" s="145" t="s">
        <v>274</v>
      </c>
      <c r="H9" s="146" t="s">
        <v>274</v>
      </c>
      <c r="I9" s="147" t="str">
        <f t="shared" ca="1" si="3"/>
        <v xml:space="preserve"> </v>
      </c>
      <c r="J9" s="147" t="b">
        <f t="shared" si="4"/>
        <v>0</v>
      </c>
      <c r="K9" s="147" t="str">
        <f t="shared" ca="1" si="5"/>
        <v xml:space="preserve"> </v>
      </c>
      <c r="L9" s="147" t="b">
        <f t="shared" si="6"/>
        <v>0</v>
      </c>
      <c r="M9" s="222">
        <v>11124</v>
      </c>
      <c r="N9" s="191"/>
      <c r="O9" s="223" t="s">
        <v>257</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274</v>
      </c>
      <c r="F10" s="144" t="s">
        <v>274</v>
      </c>
      <c r="G10" s="145" t="s">
        <v>274</v>
      </c>
      <c r="H10" s="146" t="s">
        <v>274</v>
      </c>
      <c r="I10" s="147" t="str">
        <f t="shared" ca="1" si="3"/>
        <v xml:space="preserve"> </v>
      </c>
      <c r="J10" s="147" t="b">
        <f t="shared" si="4"/>
        <v>0</v>
      </c>
      <c r="K10" s="147" t="str">
        <f t="shared" ca="1" si="5"/>
        <v xml:space="preserve"> </v>
      </c>
      <c r="L10" s="147" t="b">
        <f t="shared" si="6"/>
        <v>0</v>
      </c>
      <c r="M10" s="222">
        <v>1113</v>
      </c>
      <c r="N10" s="191"/>
      <c r="O10" s="223" t="s">
        <v>173</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274</v>
      </c>
      <c r="F11" s="144" t="s">
        <v>274</v>
      </c>
      <c r="G11" s="145" t="s">
        <v>274</v>
      </c>
      <c r="H11" s="146" t="s">
        <v>274</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274</v>
      </c>
      <c r="F12" s="144" t="s">
        <v>274</v>
      </c>
      <c r="G12" s="145" t="s">
        <v>274</v>
      </c>
      <c r="H12" s="146" t="s">
        <v>274</v>
      </c>
      <c r="I12" s="147" t="str">
        <f t="shared" ca="1" si="3"/>
        <v xml:space="preserve"> </v>
      </c>
      <c r="J12" s="147" t="b">
        <f t="shared" si="4"/>
        <v>0</v>
      </c>
      <c r="K12" s="147" t="str">
        <f t="shared" ca="1" si="5"/>
        <v xml:space="preserve"> </v>
      </c>
      <c r="L12" s="147" t="b">
        <f t="shared" si="6"/>
        <v>0</v>
      </c>
      <c r="M12" s="222">
        <v>1151</v>
      </c>
      <c r="N12" s="191"/>
      <c r="O12" s="223" t="s">
        <v>174</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274</v>
      </c>
      <c r="F13" s="144" t="s">
        <v>274</v>
      </c>
      <c r="G13" s="145" t="s">
        <v>274</v>
      </c>
      <c r="H13" s="146" t="s">
        <v>274</v>
      </c>
      <c r="I13" s="147" t="str">
        <f t="shared" ca="1" si="3"/>
        <v xml:space="preserve"> </v>
      </c>
      <c r="J13" s="147" t="b">
        <f t="shared" si="4"/>
        <v>0</v>
      </c>
      <c r="K13" s="147" t="str">
        <f t="shared" ca="1" si="5"/>
        <v xml:space="preserve"> </v>
      </c>
      <c r="L13" s="147" t="b">
        <f t="shared" si="6"/>
        <v>0</v>
      </c>
      <c r="M13" s="222">
        <v>1154</v>
      </c>
      <c r="N13" s="191"/>
      <c r="O13" s="223" t="s">
        <v>178</v>
      </c>
      <c r="P13" s="191" t="s">
        <v>11</v>
      </c>
      <c r="Q13" s="131">
        <f t="shared" si="1"/>
        <v>0</v>
      </c>
      <c r="R13" s="132"/>
    </row>
    <row r="14" spans="1:19">
      <c r="A14" s="211">
        <f t="shared" ca="1" si="7"/>
        <v>4</v>
      </c>
      <c r="B14" s="193" t="b">
        <f t="shared" si="2"/>
        <v>1</v>
      </c>
      <c r="C14" s="144" t="str">
        <f t="shared" ca="1" si="0"/>
        <v xml:space="preserve"> </v>
      </c>
      <c r="D14" s="144" t="b">
        <f t="shared" si="8"/>
        <v>0</v>
      </c>
      <c r="E14" s="144" t="s">
        <v>274</v>
      </c>
      <c r="F14" s="144" t="s">
        <v>274</v>
      </c>
      <c r="G14" s="145" t="s">
        <v>274</v>
      </c>
      <c r="H14" s="146" t="s">
        <v>274</v>
      </c>
      <c r="I14" s="147" t="str">
        <f t="shared" ca="1" si="3"/>
        <v xml:space="preserve"> </v>
      </c>
      <c r="J14" s="147" t="b">
        <f t="shared" si="4"/>
        <v>0</v>
      </c>
      <c r="K14" s="147" t="str">
        <f t="shared" ca="1" si="5"/>
        <v xml:space="preserve"> </v>
      </c>
      <c r="L14" s="147" t="b">
        <f t="shared" si="6"/>
        <v>0</v>
      </c>
      <c r="M14" s="222">
        <v>1158</v>
      </c>
      <c r="N14" s="191" t="s">
        <v>284</v>
      </c>
      <c r="O14" s="223" t="s">
        <v>175</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274</v>
      </c>
      <c r="F15" s="144" t="s">
        <v>274</v>
      </c>
      <c r="G15" s="145" t="s">
        <v>274</v>
      </c>
      <c r="H15" s="146" t="s">
        <v>274</v>
      </c>
      <c r="I15" s="147" t="str">
        <f t="shared" ca="1" si="3"/>
        <v xml:space="preserve"> </v>
      </c>
      <c r="J15" s="147" t="b">
        <f t="shared" si="4"/>
        <v>0</v>
      </c>
      <c r="K15" s="147" t="str">
        <f t="shared" ca="1" si="5"/>
        <v xml:space="preserve"> </v>
      </c>
      <c r="L15" s="147" t="b">
        <f t="shared" si="6"/>
        <v>0</v>
      </c>
      <c r="M15" s="222">
        <v>1161</v>
      </c>
      <c r="N15" s="191"/>
      <c r="O15" s="223" t="s">
        <v>176</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274</v>
      </c>
      <c r="F16" s="144" t="s">
        <v>274</v>
      </c>
      <c r="G16" s="145" t="s">
        <v>274</v>
      </c>
      <c r="H16" s="146" t="s">
        <v>274</v>
      </c>
      <c r="I16" s="147" t="str">
        <f t="shared" ca="1" si="3"/>
        <v xml:space="preserve"> </v>
      </c>
      <c r="J16" s="147" t="b">
        <f t="shared" si="4"/>
        <v>0</v>
      </c>
      <c r="K16" s="147" t="str">
        <f t="shared" ca="1" si="5"/>
        <v xml:space="preserve"> </v>
      </c>
      <c r="L16" s="147" t="b">
        <f t="shared" si="6"/>
        <v>0</v>
      </c>
      <c r="M16" s="222">
        <v>1157</v>
      </c>
      <c r="N16" s="191"/>
      <c r="O16" s="223" t="s">
        <v>177</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274</v>
      </c>
      <c r="F17" s="144" t="s">
        <v>274</v>
      </c>
      <c r="G17" s="145" t="s">
        <v>274</v>
      </c>
      <c r="H17" s="146" t="s">
        <v>274</v>
      </c>
      <c r="I17" s="147" t="str">
        <f t="shared" ca="1" si="3"/>
        <v xml:space="preserve"> </v>
      </c>
      <c r="J17" s="147" t="b">
        <f t="shared" si="4"/>
        <v>0</v>
      </c>
      <c r="K17" s="147" t="str">
        <f t="shared" ca="1" si="5"/>
        <v xml:space="preserve"> </v>
      </c>
      <c r="L17" s="147" t="b">
        <f t="shared" si="6"/>
        <v>0</v>
      </c>
      <c r="M17" s="222">
        <v>1159</v>
      </c>
      <c r="N17" s="191"/>
      <c r="O17" s="224" t="s">
        <v>292</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274</v>
      </c>
      <c r="F18" s="144" t="s">
        <v>274</v>
      </c>
      <c r="G18" s="145" t="s">
        <v>274</v>
      </c>
      <c r="H18" s="146" t="s">
        <v>274</v>
      </c>
      <c r="I18" s="147" t="str">
        <f t="shared" ca="1" si="3"/>
        <v xml:space="preserve"> </v>
      </c>
      <c r="J18" s="147" t="b">
        <f t="shared" si="4"/>
        <v>0</v>
      </c>
      <c r="K18" s="147" t="str">
        <f t="shared" ca="1" si="5"/>
        <v xml:space="preserve"> </v>
      </c>
      <c r="L18" s="147" t="b">
        <f t="shared" si="6"/>
        <v>0</v>
      </c>
      <c r="M18" s="222">
        <v>1125</v>
      </c>
      <c r="N18" s="191"/>
      <c r="O18" s="223" t="s">
        <v>179</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274</v>
      </c>
      <c r="F19" s="144" t="s">
        <v>274</v>
      </c>
      <c r="G19" s="145" t="s">
        <v>274</v>
      </c>
      <c r="H19" s="146" t="s">
        <v>274</v>
      </c>
      <c r="I19" s="147" t="str">
        <f t="shared" ca="1" si="3"/>
        <v xml:space="preserve"> </v>
      </c>
      <c r="J19" s="147" t="b">
        <f t="shared" si="4"/>
        <v>0</v>
      </c>
      <c r="K19" s="147" t="str">
        <f t="shared" ca="1" si="5"/>
        <v xml:space="preserve"> </v>
      </c>
      <c r="L19" s="147" t="b">
        <f t="shared" si="6"/>
        <v>0</v>
      </c>
      <c r="M19" s="222">
        <v>1126</v>
      </c>
      <c r="N19" s="191"/>
      <c r="O19" s="224" t="s">
        <v>293</v>
      </c>
      <c r="P19" s="191" t="s">
        <v>14</v>
      </c>
      <c r="Q19" s="131">
        <f t="shared" si="1"/>
        <v>0</v>
      </c>
      <c r="R19" s="132"/>
    </row>
    <row r="20" spans="1:18">
      <c r="A20" s="211">
        <f t="shared" ca="1" si="7"/>
        <v>5</v>
      </c>
      <c r="B20" s="193" t="b">
        <f t="shared" si="2"/>
        <v>1</v>
      </c>
      <c r="C20" s="144" t="str">
        <f t="shared" ca="1" si="0"/>
        <v xml:space="preserve"> </v>
      </c>
      <c r="D20" s="144" t="b">
        <f t="shared" si="8"/>
        <v>0</v>
      </c>
      <c r="E20" s="144" t="s">
        <v>274</v>
      </c>
      <c r="F20" s="144" t="s">
        <v>274</v>
      </c>
      <c r="G20" s="145" t="s">
        <v>274</v>
      </c>
      <c r="H20" s="146" t="s">
        <v>274</v>
      </c>
      <c r="I20" s="147" t="str">
        <f t="shared" ca="1" si="3"/>
        <v xml:space="preserve"> </v>
      </c>
      <c r="J20" s="147" t="b">
        <f t="shared" si="4"/>
        <v>0</v>
      </c>
      <c r="K20" s="147" t="str">
        <f t="shared" ca="1" si="5"/>
        <v xml:space="preserve"> </v>
      </c>
      <c r="L20" s="147" t="b">
        <f t="shared" si="6"/>
        <v>0</v>
      </c>
      <c r="M20" s="222">
        <v>1121</v>
      </c>
      <c r="N20" s="191" t="s">
        <v>340</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274</v>
      </c>
      <c r="F21" s="144" t="s">
        <v>274</v>
      </c>
      <c r="G21" s="145" t="s">
        <v>274</v>
      </c>
      <c r="H21" s="146" t="s">
        <v>274</v>
      </c>
      <c r="I21" s="147" t="str">
        <f t="shared" ca="1" si="3"/>
        <v xml:space="preserve"> </v>
      </c>
      <c r="J21" s="147" t="b">
        <f t="shared" si="4"/>
        <v>0</v>
      </c>
      <c r="K21" s="147" t="str">
        <f t="shared" ca="1" si="5"/>
        <v xml:space="preserve"> </v>
      </c>
      <c r="L21" s="147" t="b">
        <f t="shared" si="6"/>
        <v>0</v>
      </c>
      <c r="M21" s="222">
        <v>1122</v>
      </c>
      <c r="N21" s="191"/>
      <c r="O21" s="224" t="s">
        <v>294</v>
      </c>
      <c r="P21" s="191" t="s">
        <v>14</v>
      </c>
      <c r="Q21" s="131">
        <f t="shared" si="1"/>
        <v>0</v>
      </c>
      <c r="R21" s="132"/>
    </row>
    <row r="22" spans="1:18">
      <c r="A22" s="211">
        <f t="shared" ca="1" si="7"/>
        <v>6</v>
      </c>
      <c r="B22" s="193" t="b">
        <f t="shared" si="2"/>
        <v>1</v>
      </c>
      <c r="C22" s="144" t="str">
        <f t="shared" ca="1" si="0"/>
        <v xml:space="preserve"> </v>
      </c>
      <c r="D22" s="144" t="b">
        <f t="shared" si="8"/>
        <v>0</v>
      </c>
      <c r="E22" s="144" t="s">
        <v>274</v>
      </c>
      <c r="F22" s="144" t="s">
        <v>274</v>
      </c>
      <c r="G22" s="145" t="s">
        <v>274</v>
      </c>
      <c r="H22" s="146" t="s">
        <v>274</v>
      </c>
      <c r="I22" s="147" t="str">
        <f t="shared" ca="1" si="3"/>
        <v xml:space="preserve"> </v>
      </c>
      <c r="J22" s="147" t="b">
        <f t="shared" si="4"/>
        <v>0</v>
      </c>
      <c r="K22" s="147" t="str">
        <f t="shared" ca="1" si="5"/>
        <v xml:space="preserve"> </v>
      </c>
      <c r="L22" s="147" t="b">
        <f t="shared" si="6"/>
        <v>0</v>
      </c>
      <c r="M22" s="222">
        <v>1123</v>
      </c>
      <c r="N22" s="191" t="s">
        <v>255</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274</v>
      </c>
      <c r="F23" s="144" t="s">
        <v>274</v>
      </c>
      <c r="G23" s="145" t="s">
        <v>274</v>
      </c>
      <c r="H23" s="146" t="s">
        <v>274</v>
      </c>
      <c r="I23" s="147" t="str">
        <f t="shared" ca="1" si="3"/>
        <v xml:space="preserve"> </v>
      </c>
      <c r="J23" s="147" t="b">
        <f t="shared" si="4"/>
        <v>0</v>
      </c>
      <c r="K23" s="147" t="str">
        <f t="shared" ca="1" si="5"/>
        <v xml:space="preserve"> </v>
      </c>
      <c r="L23" s="147" t="b">
        <f t="shared" si="6"/>
        <v>0</v>
      </c>
      <c r="M23" s="222">
        <v>1124</v>
      </c>
      <c r="N23" s="191"/>
      <c r="O23" s="224" t="s">
        <v>296</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274</v>
      </c>
      <c r="F24" s="144" t="s">
        <v>274</v>
      </c>
      <c r="G24" s="145" t="s">
        <v>274</v>
      </c>
      <c r="H24" s="146" t="s">
        <v>274</v>
      </c>
      <c r="I24" s="147" t="str">
        <f t="shared" ca="1" si="3"/>
        <v xml:space="preserve"> </v>
      </c>
      <c r="J24" s="147" t="b">
        <f t="shared" si="4"/>
        <v>0</v>
      </c>
      <c r="K24" s="147" t="str">
        <f t="shared" ca="1" si="5"/>
        <v xml:space="preserve"> </v>
      </c>
      <c r="L24" s="147" t="b">
        <f t="shared" si="6"/>
        <v>0</v>
      </c>
      <c r="M24" s="222">
        <v>1129</v>
      </c>
      <c r="N24" s="191"/>
      <c r="O24" s="223" t="s">
        <v>180</v>
      </c>
      <c r="P24" s="191" t="s">
        <v>11</v>
      </c>
      <c r="Q24" s="131">
        <f t="shared" si="1"/>
        <v>0</v>
      </c>
      <c r="R24" s="132"/>
    </row>
    <row r="25" spans="1:18">
      <c r="A25" s="211">
        <f t="shared" ca="1" si="7"/>
        <v>7</v>
      </c>
      <c r="B25" s="193" t="b">
        <f t="shared" si="2"/>
        <v>1</v>
      </c>
      <c r="C25" s="144">
        <f t="shared" ca="1" si="0"/>
        <v>4</v>
      </c>
      <c r="D25" s="144" t="b">
        <f t="shared" si="8"/>
        <v>1</v>
      </c>
      <c r="E25" s="144" t="s">
        <v>274</v>
      </c>
      <c r="F25" s="144" t="s">
        <v>274</v>
      </c>
      <c r="G25" s="145" t="s">
        <v>274</v>
      </c>
      <c r="H25" s="146" t="s">
        <v>274</v>
      </c>
      <c r="I25" s="147">
        <f t="shared" ca="1" si="3"/>
        <v>3</v>
      </c>
      <c r="J25" s="147" t="b">
        <f t="shared" si="4"/>
        <v>1</v>
      </c>
      <c r="K25" s="147" t="str">
        <f t="shared" ca="1" si="5"/>
        <v xml:space="preserve"> </v>
      </c>
      <c r="L25" s="147" t="b">
        <f t="shared" si="6"/>
        <v>0</v>
      </c>
      <c r="M25" s="222">
        <v>1131</v>
      </c>
      <c r="N25" s="191" t="s">
        <v>255</v>
      </c>
      <c r="O25" s="223" t="s">
        <v>181</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274</v>
      </c>
      <c r="F26" s="144" t="s">
        <v>274</v>
      </c>
      <c r="G26" s="145" t="s">
        <v>274</v>
      </c>
      <c r="H26" s="146" t="s">
        <v>274</v>
      </c>
      <c r="I26" s="147" t="str">
        <f t="shared" ca="1" si="3"/>
        <v xml:space="preserve"> </v>
      </c>
      <c r="J26" s="147" t="b">
        <f t="shared" si="4"/>
        <v>0</v>
      </c>
      <c r="K26" s="147" t="str">
        <f t="shared" ca="1" si="5"/>
        <v xml:space="preserve"> </v>
      </c>
      <c r="L26" s="147" t="b">
        <f t="shared" si="6"/>
        <v>0</v>
      </c>
      <c r="M26" s="222">
        <v>1132</v>
      </c>
      <c r="N26" s="191"/>
      <c r="O26" s="223" t="s">
        <v>182</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274</v>
      </c>
      <c r="F27" s="144" t="s">
        <v>274</v>
      </c>
      <c r="G27" s="145" t="s">
        <v>274</v>
      </c>
      <c r="H27" s="146" t="s">
        <v>274</v>
      </c>
      <c r="I27" s="147" t="str">
        <f t="shared" ca="1" si="3"/>
        <v xml:space="preserve"> </v>
      </c>
      <c r="J27" s="147" t="b">
        <f t="shared" si="4"/>
        <v>0</v>
      </c>
      <c r="K27" s="147" t="str">
        <f t="shared" ca="1" si="5"/>
        <v xml:space="preserve"> </v>
      </c>
      <c r="L27" s="147" t="b">
        <f t="shared" si="6"/>
        <v>0</v>
      </c>
      <c r="M27" s="222">
        <v>1133</v>
      </c>
      <c r="N27" s="191"/>
      <c r="O27" s="223" t="s">
        <v>183</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274</v>
      </c>
      <c r="F28" s="144" t="s">
        <v>274</v>
      </c>
      <c r="G28" s="145" t="s">
        <v>274</v>
      </c>
      <c r="H28" s="146" t="s">
        <v>274</v>
      </c>
      <c r="I28" s="147" t="str">
        <f t="shared" ca="1" si="3"/>
        <v xml:space="preserve"> </v>
      </c>
      <c r="J28" s="147" t="b">
        <f t="shared" si="4"/>
        <v>0</v>
      </c>
      <c r="K28" s="147" t="str">
        <f t="shared" ca="1" si="5"/>
        <v xml:space="preserve"> </v>
      </c>
      <c r="L28" s="147" t="b">
        <f t="shared" si="6"/>
        <v>0</v>
      </c>
      <c r="M28" s="222">
        <v>1134</v>
      </c>
      <c r="N28" s="191"/>
      <c r="O28" s="223" t="s">
        <v>184</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274</v>
      </c>
      <c r="F29" s="144" t="s">
        <v>274</v>
      </c>
      <c r="G29" s="145" t="s">
        <v>274</v>
      </c>
      <c r="H29" s="146" t="s">
        <v>274</v>
      </c>
      <c r="I29" s="147" t="str">
        <f t="shared" ca="1" si="3"/>
        <v xml:space="preserve"> </v>
      </c>
      <c r="J29" s="147" t="b">
        <f t="shared" si="4"/>
        <v>0</v>
      </c>
      <c r="K29" s="147" t="str">
        <f t="shared" ca="1" si="5"/>
        <v xml:space="preserve"> </v>
      </c>
      <c r="L29" s="147" t="b">
        <f t="shared" si="6"/>
        <v>0</v>
      </c>
      <c r="M29" s="222">
        <v>1135</v>
      </c>
      <c r="N29" s="191"/>
      <c r="O29" s="223" t="s">
        <v>185</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274</v>
      </c>
      <c r="F30" s="144" t="s">
        <v>274</v>
      </c>
      <c r="G30" s="145" t="s">
        <v>274</v>
      </c>
      <c r="H30" s="146" t="s">
        <v>274</v>
      </c>
      <c r="I30" s="147" t="str">
        <f t="shared" ca="1" si="3"/>
        <v xml:space="preserve"> </v>
      </c>
      <c r="J30" s="147" t="b">
        <f t="shared" si="4"/>
        <v>0</v>
      </c>
      <c r="K30" s="147" t="str">
        <f t="shared" ca="1" si="5"/>
        <v xml:space="preserve"> </v>
      </c>
      <c r="L30" s="147" t="b">
        <f t="shared" si="6"/>
        <v>0</v>
      </c>
      <c r="M30" s="222">
        <v>1136</v>
      </c>
      <c r="N30" s="191"/>
      <c r="O30" s="223" t="s">
        <v>186</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274</v>
      </c>
      <c r="F31" s="144" t="s">
        <v>274</v>
      </c>
      <c r="G31" s="145" t="s">
        <v>274</v>
      </c>
      <c r="H31" s="146" t="s">
        <v>274</v>
      </c>
      <c r="I31" s="147" t="str">
        <f t="shared" ca="1" si="3"/>
        <v xml:space="preserve"> </v>
      </c>
      <c r="J31" s="147" t="b">
        <f t="shared" si="4"/>
        <v>0</v>
      </c>
      <c r="K31" s="147" t="str">
        <f t="shared" ca="1" si="5"/>
        <v xml:space="preserve"> </v>
      </c>
      <c r="L31" s="147" t="b">
        <f t="shared" si="6"/>
        <v>0</v>
      </c>
      <c r="M31" s="222">
        <v>1138</v>
      </c>
      <c r="N31" s="191"/>
      <c r="O31" s="223" t="s">
        <v>187</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274</v>
      </c>
      <c r="F32" s="144" t="s">
        <v>274</v>
      </c>
      <c r="G32" s="145" t="s">
        <v>274</v>
      </c>
      <c r="H32" s="146" t="s">
        <v>274</v>
      </c>
      <c r="I32" s="147" t="str">
        <f t="shared" ca="1" si="3"/>
        <v xml:space="preserve"> </v>
      </c>
      <c r="J32" s="147" t="b">
        <f t="shared" si="4"/>
        <v>0</v>
      </c>
      <c r="K32" s="147" t="str">
        <f t="shared" ca="1" si="5"/>
        <v xml:space="preserve"> </v>
      </c>
      <c r="L32" s="147" t="b">
        <f t="shared" si="6"/>
        <v>0</v>
      </c>
      <c r="M32" s="222">
        <v>1137</v>
      </c>
      <c r="N32" s="191"/>
      <c r="O32" s="224" t="s">
        <v>234</v>
      </c>
      <c r="P32" s="191" t="s">
        <v>14</v>
      </c>
      <c r="Q32" s="131">
        <f t="shared" si="1"/>
        <v>0</v>
      </c>
      <c r="R32" s="132"/>
    </row>
    <row r="33" spans="1:18">
      <c r="A33" s="211">
        <f t="shared" ca="1" si="7"/>
        <v>8</v>
      </c>
      <c r="B33" s="193" t="b">
        <f t="shared" si="2"/>
        <v>1</v>
      </c>
      <c r="C33" s="144" t="str">
        <f t="shared" ca="1" si="0"/>
        <v xml:space="preserve"> </v>
      </c>
      <c r="D33" s="144" t="b">
        <f t="shared" si="8"/>
        <v>0</v>
      </c>
      <c r="E33" s="144" t="s">
        <v>274</v>
      </c>
      <c r="F33" s="144" t="s">
        <v>274</v>
      </c>
      <c r="G33" s="145" t="s">
        <v>274</v>
      </c>
      <c r="H33" s="146" t="s">
        <v>274</v>
      </c>
      <c r="I33" s="147" t="str">
        <f t="shared" ca="1" si="3"/>
        <v xml:space="preserve"> </v>
      </c>
      <c r="J33" s="147" t="b">
        <f t="shared" si="4"/>
        <v>0</v>
      </c>
      <c r="K33" s="147" t="str">
        <f t="shared" ca="1" si="5"/>
        <v xml:space="preserve"> </v>
      </c>
      <c r="L33" s="147" t="b">
        <f t="shared" si="6"/>
        <v>0</v>
      </c>
      <c r="M33" s="222">
        <v>1141</v>
      </c>
      <c r="N33" s="191" t="s">
        <v>316</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274</v>
      </c>
      <c r="F34" s="144" t="s">
        <v>274</v>
      </c>
      <c r="G34" s="145" t="s">
        <v>274</v>
      </c>
      <c r="H34" s="146" t="s">
        <v>274</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9</v>
      </c>
      <c r="B35" s="193" t="b">
        <f t="shared" si="2"/>
        <v>1</v>
      </c>
      <c r="C35" s="144" t="str">
        <f t="shared" ca="1" si="0"/>
        <v xml:space="preserve"> </v>
      </c>
      <c r="D35" s="144" t="b">
        <f t="shared" si="8"/>
        <v>0</v>
      </c>
      <c r="E35" s="144" t="s">
        <v>274</v>
      </c>
      <c r="F35" s="144" t="s">
        <v>274</v>
      </c>
      <c r="G35" s="145" t="s">
        <v>274</v>
      </c>
      <c r="H35" s="146" t="s">
        <v>274</v>
      </c>
      <c r="I35" s="147" t="str">
        <f t="shared" ca="1" si="3"/>
        <v xml:space="preserve"> </v>
      </c>
      <c r="J35" s="147" t="b">
        <f t="shared" si="4"/>
        <v>0</v>
      </c>
      <c r="K35" s="147" t="str">
        <f t="shared" ca="1" si="5"/>
        <v xml:space="preserve"> </v>
      </c>
      <c r="L35" s="147" t="b">
        <f t="shared" si="6"/>
        <v>0</v>
      </c>
      <c r="M35" s="222">
        <v>1143</v>
      </c>
      <c r="N35" s="191" t="s">
        <v>365</v>
      </c>
      <c r="O35" s="223" t="s">
        <v>18</v>
      </c>
      <c r="P35" s="191" t="s">
        <v>11</v>
      </c>
      <c r="Q35" s="131">
        <f t="shared" si="1"/>
        <v>0</v>
      </c>
      <c r="R35" s="132"/>
    </row>
    <row r="36" spans="1:18">
      <c r="A36" s="211">
        <f t="shared" ca="1" si="7"/>
        <v>10</v>
      </c>
      <c r="B36" s="193" t="b">
        <f t="shared" si="2"/>
        <v>1</v>
      </c>
      <c r="C36" s="144" t="str">
        <f t="shared" ca="1" si="0"/>
        <v xml:space="preserve"> </v>
      </c>
      <c r="D36" s="144" t="b">
        <f t="shared" si="8"/>
        <v>0</v>
      </c>
      <c r="E36" s="144" t="s">
        <v>274</v>
      </c>
      <c r="F36" s="144" t="s">
        <v>274</v>
      </c>
      <c r="G36" s="145" t="s">
        <v>274</v>
      </c>
      <c r="H36" s="146" t="s">
        <v>274</v>
      </c>
      <c r="I36" s="147" t="str">
        <f t="shared" ca="1" si="3"/>
        <v xml:space="preserve"> </v>
      </c>
      <c r="J36" s="147" t="b">
        <f t="shared" si="4"/>
        <v>0</v>
      </c>
      <c r="K36" s="147" t="str">
        <f t="shared" ca="1" si="5"/>
        <v xml:space="preserve"> </v>
      </c>
      <c r="L36" s="147" t="b">
        <f t="shared" si="6"/>
        <v>0</v>
      </c>
      <c r="M36" s="222">
        <v>1144</v>
      </c>
      <c r="N36" s="191" t="s">
        <v>255</v>
      </c>
      <c r="O36" s="223" t="s">
        <v>22</v>
      </c>
      <c r="P36" s="191" t="s">
        <v>11</v>
      </c>
      <c r="Q36" s="131">
        <f t="shared" si="1"/>
        <v>0</v>
      </c>
      <c r="R36" s="132"/>
    </row>
    <row r="37" spans="1:18">
      <c r="A37" s="211">
        <f ca="1">IF(B37,COUNTIF(OFFSET(B37,ROW()*-1+3,,ROW()-2),TRUE)," ")</f>
        <v>11</v>
      </c>
      <c r="B37" s="193" t="b">
        <f>N37="Y"</f>
        <v>1</v>
      </c>
      <c r="C37" s="144" t="str">
        <f ca="1">IF(D37,COUNTIF(OFFSET(D37,ROW()*-1+3,,ROW()-2),TRUE)," ")</f>
        <v xml:space="preserve"> </v>
      </c>
      <c r="D37" s="144" t="b">
        <f>Q37&lt;&gt;0</f>
        <v>0</v>
      </c>
      <c r="E37" s="144" t="s">
        <v>274</v>
      </c>
      <c r="F37" s="144" t="s">
        <v>274</v>
      </c>
      <c r="G37" s="145" t="s">
        <v>274</v>
      </c>
      <c r="H37" s="146" t="s">
        <v>274</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255</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12</v>
      </c>
      <c r="B38" s="193" t="b">
        <f t="shared" si="2"/>
        <v>1</v>
      </c>
      <c r="C38" s="144" t="str">
        <f t="shared" ca="1" si="0"/>
        <v xml:space="preserve"> </v>
      </c>
      <c r="D38" s="144" t="b">
        <f t="shared" si="8"/>
        <v>0</v>
      </c>
      <c r="E38" s="144" t="s">
        <v>274</v>
      </c>
      <c r="F38" s="144" t="s">
        <v>274</v>
      </c>
      <c r="G38" s="145" t="s">
        <v>274</v>
      </c>
      <c r="H38" s="146" t="s">
        <v>274</v>
      </c>
      <c r="I38" s="147" t="str">
        <f t="shared" ca="1" si="3"/>
        <v xml:space="preserve"> </v>
      </c>
      <c r="J38" s="147" t="b">
        <f t="shared" si="4"/>
        <v>0</v>
      </c>
      <c r="K38" s="147" t="str">
        <f t="shared" ca="1" si="5"/>
        <v xml:space="preserve"> </v>
      </c>
      <c r="L38" s="147" t="b">
        <f t="shared" si="6"/>
        <v>0</v>
      </c>
      <c r="M38" s="222">
        <v>1146</v>
      </c>
      <c r="N38" s="191" t="s">
        <v>255</v>
      </c>
      <c r="O38" s="223" t="s">
        <v>500</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274</v>
      </c>
      <c r="F39" s="144" t="s">
        <v>274</v>
      </c>
      <c r="G39" s="145" t="s">
        <v>274</v>
      </c>
      <c r="H39" s="146" t="s">
        <v>274</v>
      </c>
      <c r="I39" s="147" t="str">
        <f t="shared" ca="1" si="3"/>
        <v xml:space="preserve"> </v>
      </c>
      <c r="J39" s="147" t="b">
        <f t="shared" si="4"/>
        <v>0</v>
      </c>
      <c r="K39" s="147" t="str">
        <f t="shared" ca="1" si="5"/>
        <v xml:space="preserve"> </v>
      </c>
      <c r="L39" s="147" t="b">
        <f t="shared" si="6"/>
        <v>0</v>
      </c>
      <c r="M39" s="222">
        <v>1149</v>
      </c>
      <c r="N39" s="191"/>
      <c r="O39" s="223" t="s">
        <v>188</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274</v>
      </c>
      <c r="F40" s="144" t="s">
        <v>274</v>
      </c>
      <c r="G40" s="145" t="s">
        <v>274</v>
      </c>
      <c r="H40" s="146" t="s">
        <v>274</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274</v>
      </c>
      <c r="F41" s="144" t="s">
        <v>274</v>
      </c>
      <c r="G41" s="145" t="s">
        <v>274</v>
      </c>
      <c r="H41" s="146" t="s">
        <v>274</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274</v>
      </c>
      <c r="F42" s="144" t="s">
        <v>274</v>
      </c>
      <c r="G42" s="145" t="s">
        <v>274</v>
      </c>
      <c r="H42" s="146" t="s">
        <v>274</v>
      </c>
      <c r="I42" s="147" t="str">
        <f t="shared" ca="1" si="3"/>
        <v xml:space="preserve"> </v>
      </c>
      <c r="J42" s="147" t="b">
        <f t="shared" si="4"/>
        <v>0</v>
      </c>
      <c r="K42" s="147" t="str">
        <f t="shared" ca="1" si="5"/>
        <v xml:space="preserve"> </v>
      </c>
      <c r="L42" s="147" t="b">
        <f t="shared" si="6"/>
        <v>0</v>
      </c>
      <c r="M42" s="222">
        <v>1193</v>
      </c>
      <c r="N42" s="191" t="s">
        <v>475</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274</v>
      </c>
      <c r="F43" s="144" t="s">
        <v>274</v>
      </c>
      <c r="G43" s="145" t="s">
        <v>274</v>
      </c>
      <c r="H43" s="146" t="s">
        <v>274</v>
      </c>
      <c r="I43" s="147" t="str">
        <f t="shared" ca="1" si="3"/>
        <v xml:space="preserve"> </v>
      </c>
      <c r="J43" s="147" t="b">
        <f t="shared" si="4"/>
        <v>0</v>
      </c>
      <c r="K43" s="147" t="str">
        <f t="shared" ca="1" si="5"/>
        <v xml:space="preserve"> </v>
      </c>
      <c r="L43" s="147" t="b">
        <f t="shared" si="6"/>
        <v>0</v>
      </c>
      <c r="M43" s="222">
        <v>1199</v>
      </c>
      <c r="N43" s="191"/>
      <c r="O43" s="223" t="s">
        <v>189</v>
      </c>
      <c r="P43" s="191" t="s">
        <v>11</v>
      </c>
      <c r="Q43" s="131">
        <f t="shared" si="1"/>
        <v>0</v>
      </c>
      <c r="R43" s="132"/>
    </row>
    <row r="44" spans="1:18">
      <c r="A44" s="211" t="s">
        <v>274</v>
      </c>
      <c r="B44" s="193" t="s">
        <v>401</v>
      </c>
      <c r="C44" s="144">
        <f t="shared" ca="1" si="0"/>
        <v>5</v>
      </c>
      <c r="D44" s="144" t="b">
        <f t="shared" si="8"/>
        <v>1</v>
      </c>
      <c r="E44" s="144" t="s">
        <v>274</v>
      </c>
      <c r="F44" s="144" t="s">
        <v>274</v>
      </c>
      <c r="G44" s="145" t="s">
        <v>274</v>
      </c>
      <c r="H44" s="146" t="s">
        <v>274</v>
      </c>
      <c r="I44" s="147" t="s">
        <v>274</v>
      </c>
      <c r="J44" s="147" t="s">
        <v>274</v>
      </c>
      <c r="K44" s="147" t="s">
        <v>274</v>
      </c>
      <c r="L44" s="147" t="s">
        <v>274</v>
      </c>
      <c r="N44" s="104"/>
      <c r="O44" s="100" t="s">
        <v>235</v>
      </c>
      <c r="Q44" s="131">
        <f>SUMIF(P4:P43,"借",Q4:Q43)-SUMIF(P4:P43,"貸",Q4:Q43)</f>
        <v>280600</v>
      </c>
      <c r="R44" s="132"/>
    </row>
    <row r="45" spans="1:18" s="123" customFormat="1" hidden="1">
      <c r="A45" s="211" t="s">
        <v>357</v>
      </c>
      <c r="B45" s="193" t="b">
        <f t="shared" si="2"/>
        <v>0</v>
      </c>
      <c r="C45" s="144">
        <f t="shared" ca="1" si="0"/>
        <v>6</v>
      </c>
      <c r="D45" s="150" t="b">
        <f>D44</f>
        <v>1</v>
      </c>
      <c r="E45" s="144" t="s">
        <v>274</v>
      </c>
      <c r="F45" s="144" t="s">
        <v>274</v>
      </c>
      <c r="G45" s="145" t="s">
        <v>274</v>
      </c>
      <c r="H45" s="146" t="s">
        <v>274</v>
      </c>
      <c r="I45" s="147" t="s">
        <v>274</v>
      </c>
      <c r="J45" s="147" t="s">
        <v>274</v>
      </c>
      <c r="K45" s="147" t="s">
        <v>274</v>
      </c>
      <c r="L45" s="147" t="s">
        <v>274</v>
      </c>
      <c r="M45" s="121"/>
      <c r="N45" s="121"/>
      <c r="O45" s="156"/>
      <c r="P45" s="122"/>
      <c r="Q45" s="133"/>
      <c r="R45" s="134"/>
    </row>
    <row r="46" spans="1:18">
      <c r="A46" s="211" t="s">
        <v>274</v>
      </c>
      <c r="B46" s="193" t="s">
        <v>401</v>
      </c>
      <c r="C46" s="144">
        <f t="shared" ca="1" si="0"/>
        <v>7</v>
      </c>
      <c r="D46" s="151" t="b">
        <f>D91</f>
        <v>1</v>
      </c>
      <c r="E46" s="144" t="s">
        <v>274</v>
      </c>
      <c r="F46" s="144" t="s">
        <v>274</v>
      </c>
      <c r="G46" s="145" t="s">
        <v>274</v>
      </c>
      <c r="H46" s="146" t="s">
        <v>274</v>
      </c>
      <c r="I46" s="147" t="s">
        <v>274</v>
      </c>
      <c r="J46" s="147" t="s">
        <v>274</v>
      </c>
      <c r="K46" s="147" t="s">
        <v>274</v>
      </c>
      <c r="L46" s="147" t="s">
        <v>274</v>
      </c>
      <c r="M46" s="32"/>
      <c r="N46" s="104"/>
      <c r="O46" s="32" t="s">
        <v>238</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274</v>
      </c>
      <c r="F47" s="144" t="s">
        <v>274</v>
      </c>
      <c r="G47" s="145" t="s">
        <v>274</v>
      </c>
      <c r="H47" s="146" t="s">
        <v>274</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190</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274</v>
      </c>
      <c r="F48" s="144" t="s">
        <v>274</v>
      </c>
      <c r="G48" s="145" t="s">
        <v>274</v>
      </c>
      <c r="H48" s="146" t="s">
        <v>274</v>
      </c>
      <c r="I48" s="147" t="str">
        <f t="shared" ca="1" si="10"/>
        <v xml:space="preserve"> </v>
      </c>
      <c r="J48" s="147" t="b">
        <f t="shared" si="4"/>
        <v>0</v>
      </c>
      <c r="K48" s="147" t="str">
        <f t="shared" ca="1" si="11"/>
        <v xml:space="preserve"> </v>
      </c>
      <c r="L48" s="147" t="b">
        <f t="shared" si="6"/>
        <v>0</v>
      </c>
      <c r="M48" s="226">
        <v>1415</v>
      </c>
      <c r="N48" s="191"/>
      <c r="O48" s="228" t="s">
        <v>297</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274</v>
      </c>
      <c r="F49" s="144" t="s">
        <v>274</v>
      </c>
      <c r="G49" s="145" t="s">
        <v>274</v>
      </c>
      <c r="H49" s="146" t="s">
        <v>274</v>
      </c>
      <c r="I49" s="147" t="str">
        <f t="shared" ca="1" si="10"/>
        <v xml:space="preserve"> </v>
      </c>
      <c r="J49" s="147" t="b">
        <f t="shared" si="4"/>
        <v>0</v>
      </c>
      <c r="K49" s="147" t="str">
        <f t="shared" ca="1" si="11"/>
        <v xml:space="preserve"> </v>
      </c>
      <c r="L49" s="147" t="b">
        <f t="shared" si="6"/>
        <v>0</v>
      </c>
      <c r="M49" s="226">
        <v>1612</v>
      </c>
      <c r="N49" s="191"/>
      <c r="O49" s="227" t="s">
        <v>192</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274</v>
      </c>
      <c r="F50" s="144" t="s">
        <v>274</v>
      </c>
      <c r="G50" s="145" t="s">
        <v>274</v>
      </c>
      <c r="H50" s="146" t="s">
        <v>274</v>
      </c>
      <c r="I50" s="147" t="str">
        <f t="shared" ca="1" si="10"/>
        <v xml:space="preserve"> </v>
      </c>
      <c r="J50" s="147" t="b">
        <f t="shared" si="4"/>
        <v>0</v>
      </c>
      <c r="K50" s="147" t="str">
        <f t="shared" ca="1" si="11"/>
        <v xml:space="preserve"> </v>
      </c>
      <c r="L50" s="147" t="b">
        <f t="shared" si="6"/>
        <v>0</v>
      </c>
      <c r="M50" s="226">
        <v>1615</v>
      </c>
      <c r="N50" s="191"/>
      <c r="O50" s="227" t="s">
        <v>193</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274</v>
      </c>
      <c r="F51" s="144" t="s">
        <v>274</v>
      </c>
      <c r="G51" s="145" t="s">
        <v>274</v>
      </c>
      <c r="H51" s="146" t="s">
        <v>274</v>
      </c>
      <c r="I51" s="147" t="str">
        <f t="shared" ca="1" si="10"/>
        <v xml:space="preserve"> </v>
      </c>
      <c r="J51" s="147" t="b">
        <f t="shared" si="4"/>
        <v>0</v>
      </c>
      <c r="K51" s="147" t="str">
        <f t="shared" ca="1" si="11"/>
        <v xml:space="preserve"> </v>
      </c>
      <c r="L51" s="147" t="b">
        <f t="shared" si="6"/>
        <v>0</v>
      </c>
      <c r="M51" s="226">
        <v>1621</v>
      </c>
      <c r="N51" s="191"/>
      <c r="O51" s="227" t="s">
        <v>194</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274</v>
      </c>
      <c r="F52" s="144" t="s">
        <v>274</v>
      </c>
      <c r="G52" s="145" t="s">
        <v>274</v>
      </c>
      <c r="H52" s="146" t="s">
        <v>274</v>
      </c>
      <c r="I52" s="147" t="str">
        <f t="shared" ca="1" si="10"/>
        <v xml:space="preserve"> </v>
      </c>
      <c r="J52" s="147" t="b">
        <f t="shared" si="4"/>
        <v>0</v>
      </c>
      <c r="K52" s="147" t="str">
        <f t="shared" ca="1" si="11"/>
        <v xml:space="preserve"> </v>
      </c>
      <c r="L52" s="147" t="b">
        <f t="shared" si="6"/>
        <v>0</v>
      </c>
      <c r="M52" s="226">
        <v>1622</v>
      </c>
      <c r="N52" s="191"/>
      <c r="O52" s="227" t="s">
        <v>195</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274</v>
      </c>
      <c r="F53" s="144" t="s">
        <v>274</v>
      </c>
      <c r="G53" s="145" t="s">
        <v>274</v>
      </c>
      <c r="H53" s="146" t="s">
        <v>274</v>
      </c>
      <c r="I53" s="147" t="str">
        <f t="shared" ca="1" si="10"/>
        <v xml:space="preserve"> </v>
      </c>
      <c r="J53" s="147" t="b">
        <f t="shared" si="4"/>
        <v>0</v>
      </c>
      <c r="K53" s="147" t="str">
        <f t="shared" ca="1" si="11"/>
        <v xml:space="preserve"> </v>
      </c>
      <c r="L53" s="147" t="b">
        <f t="shared" si="6"/>
        <v>0</v>
      </c>
      <c r="M53" s="226">
        <v>1618</v>
      </c>
      <c r="N53" s="191"/>
      <c r="O53" s="227" t="s">
        <v>196</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274</v>
      </c>
      <c r="F54" s="144" t="s">
        <v>274</v>
      </c>
      <c r="G54" s="145" t="s">
        <v>274</v>
      </c>
      <c r="H54" s="146" t="s">
        <v>274</v>
      </c>
      <c r="I54" s="147" t="str">
        <f t="shared" ca="1" si="10"/>
        <v xml:space="preserve"> </v>
      </c>
      <c r="J54" s="147" t="b">
        <f t="shared" si="4"/>
        <v>0</v>
      </c>
      <c r="K54" s="147" t="str">
        <f t="shared" ca="1" si="11"/>
        <v xml:space="preserve"> </v>
      </c>
      <c r="L54" s="147" t="b">
        <f t="shared" si="6"/>
        <v>0</v>
      </c>
      <c r="M54" s="226">
        <v>1630</v>
      </c>
      <c r="N54" s="191"/>
      <c r="O54" s="227" t="s">
        <v>191</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274</v>
      </c>
      <c r="F55" s="144" t="s">
        <v>274</v>
      </c>
      <c r="G55" s="145" t="s">
        <v>274</v>
      </c>
      <c r="H55" s="146" t="s">
        <v>274</v>
      </c>
      <c r="I55" s="147" t="str">
        <f t="shared" ca="1" si="10"/>
        <v xml:space="preserve"> </v>
      </c>
      <c r="J55" s="147" t="b">
        <f t="shared" si="4"/>
        <v>0</v>
      </c>
      <c r="K55" s="147" t="str">
        <f t="shared" ca="1" si="11"/>
        <v xml:space="preserve"> </v>
      </c>
      <c r="L55" s="147" t="b">
        <f t="shared" si="6"/>
        <v>0</v>
      </c>
      <c r="M55" s="226">
        <v>1631</v>
      </c>
      <c r="N55" s="191"/>
      <c r="O55" s="228" t="s">
        <v>298</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274</v>
      </c>
      <c r="F56" s="144" t="s">
        <v>274</v>
      </c>
      <c r="G56" s="145" t="s">
        <v>274</v>
      </c>
      <c r="H56" s="146" t="s">
        <v>274</v>
      </c>
      <c r="I56" s="147" t="str">
        <f t="shared" ca="1" si="10"/>
        <v xml:space="preserve"> </v>
      </c>
      <c r="J56" s="147" t="b">
        <f t="shared" si="4"/>
        <v>0</v>
      </c>
      <c r="K56" s="147" t="str">
        <f t="shared" ca="1" si="11"/>
        <v xml:space="preserve"> </v>
      </c>
      <c r="L56" s="147" t="b">
        <f t="shared" si="6"/>
        <v>0</v>
      </c>
      <c r="M56" s="226">
        <v>1640</v>
      </c>
      <c r="N56" s="191"/>
      <c r="O56" s="227" t="s">
        <v>197</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274</v>
      </c>
      <c r="F57" s="144" t="s">
        <v>274</v>
      </c>
      <c r="G57" s="145" t="s">
        <v>274</v>
      </c>
      <c r="H57" s="146" t="s">
        <v>274</v>
      </c>
      <c r="I57" s="147" t="str">
        <f t="shared" ca="1" si="10"/>
        <v xml:space="preserve"> </v>
      </c>
      <c r="J57" s="147" t="b">
        <f t="shared" si="4"/>
        <v>0</v>
      </c>
      <c r="K57" s="147" t="str">
        <f t="shared" ca="1" si="11"/>
        <v xml:space="preserve"> </v>
      </c>
      <c r="L57" s="147" t="b">
        <f t="shared" si="6"/>
        <v>0</v>
      </c>
      <c r="M57" s="226">
        <v>1641</v>
      </c>
      <c r="N57" s="191"/>
      <c r="O57" s="228" t="s">
        <v>299</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274</v>
      </c>
      <c r="F58" s="144" t="s">
        <v>274</v>
      </c>
      <c r="G58" s="145" t="s">
        <v>274</v>
      </c>
      <c r="H58" s="146" t="s">
        <v>274</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274</v>
      </c>
      <c r="F59" s="144" t="s">
        <v>274</v>
      </c>
      <c r="G59" s="145" t="s">
        <v>274</v>
      </c>
      <c r="H59" s="146" t="s">
        <v>274</v>
      </c>
      <c r="I59" s="147" t="str">
        <f t="shared" ca="1" si="10"/>
        <v xml:space="preserve"> </v>
      </c>
      <c r="J59" s="147" t="b">
        <f t="shared" si="4"/>
        <v>0</v>
      </c>
      <c r="K59" s="147" t="str">
        <f t="shared" ca="1" si="11"/>
        <v xml:space="preserve"> </v>
      </c>
      <c r="L59" s="147" t="b">
        <f t="shared" si="6"/>
        <v>0</v>
      </c>
      <c r="M59" s="226">
        <v>1411</v>
      </c>
      <c r="N59" s="191"/>
      <c r="O59" s="228" t="s">
        <v>300</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274</v>
      </c>
      <c r="F60" s="144" t="s">
        <v>274</v>
      </c>
      <c r="G60" s="145" t="s">
        <v>274</v>
      </c>
      <c r="H60" s="146" t="s">
        <v>274</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274</v>
      </c>
      <c r="F61" s="144" t="s">
        <v>274</v>
      </c>
      <c r="G61" s="145" t="s">
        <v>274</v>
      </c>
      <c r="H61" s="146" t="s">
        <v>274</v>
      </c>
      <c r="I61" s="147" t="str">
        <f t="shared" ca="1" si="10"/>
        <v xml:space="preserve"> </v>
      </c>
      <c r="J61" s="147" t="b">
        <f t="shared" si="4"/>
        <v>0</v>
      </c>
      <c r="K61" s="147" t="str">
        <f t="shared" ca="1" si="11"/>
        <v xml:space="preserve"> </v>
      </c>
      <c r="L61" s="147" t="b">
        <f t="shared" si="6"/>
        <v>0</v>
      </c>
      <c r="M61" s="226">
        <v>1432</v>
      </c>
      <c r="N61" s="191"/>
      <c r="O61" s="228" t="s">
        <v>301</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274</v>
      </c>
      <c r="F62" s="144" t="s">
        <v>274</v>
      </c>
      <c r="G62" s="145" t="s">
        <v>274</v>
      </c>
      <c r="H62" s="146" t="s">
        <v>274</v>
      </c>
      <c r="I62" s="147" t="str">
        <f t="shared" ca="1" si="10"/>
        <v xml:space="preserve"> </v>
      </c>
      <c r="J62" s="147" t="b">
        <f t="shared" si="4"/>
        <v>0</v>
      </c>
      <c r="K62" s="147" t="str">
        <f t="shared" ca="1" si="11"/>
        <v xml:space="preserve"> </v>
      </c>
      <c r="L62" s="147" t="b">
        <f t="shared" si="6"/>
        <v>0</v>
      </c>
      <c r="M62" s="226">
        <v>1433</v>
      </c>
      <c r="N62" s="191"/>
      <c r="O62" s="228" t="s">
        <v>302</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274</v>
      </c>
      <c r="F63" s="144" t="s">
        <v>274</v>
      </c>
      <c r="G63" s="145" t="s">
        <v>274</v>
      </c>
      <c r="H63" s="146" t="s">
        <v>274</v>
      </c>
      <c r="I63" s="147" t="str">
        <f t="shared" ca="1" si="10"/>
        <v xml:space="preserve"> </v>
      </c>
      <c r="J63" s="147" t="b">
        <f t="shared" si="4"/>
        <v>0</v>
      </c>
      <c r="K63" s="147" t="str">
        <f t="shared" ca="1" si="11"/>
        <v xml:space="preserve"> </v>
      </c>
      <c r="L63" s="147" t="b">
        <f t="shared" si="6"/>
        <v>0</v>
      </c>
      <c r="M63" s="226">
        <v>1441</v>
      </c>
      <c r="N63" s="191"/>
      <c r="O63" s="227" t="s">
        <v>198</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274</v>
      </c>
      <c r="F64" s="144" t="s">
        <v>274</v>
      </c>
      <c r="G64" s="145" t="s">
        <v>274</v>
      </c>
      <c r="H64" s="146" t="s">
        <v>274</v>
      </c>
      <c r="I64" s="147" t="str">
        <f t="shared" ca="1" si="10"/>
        <v xml:space="preserve"> </v>
      </c>
      <c r="J64" s="147" t="b">
        <f t="shared" si="4"/>
        <v>0</v>
      </c>
      <c r="K64" s="147" t="str">
        <f t="shared" ca="1" si="11"/>
        <v xml:space="preserve"> </v>
      </c>
      <c r="L64" s="147" t="b">
        <f t="shared" si="6"/>
        <v>0</v>
      </c>
      <c r="M64" s="226">
        <v>1442</v>
      </c>
      <c r="N64" s="191"/>
      <c r="O64" s="229" t="s">
        <v>295</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274</v>
      </c>
      <c r="F65" s="144" t="s">
        <v>274</v>
      </c>
      <c r="G65" s="145" t="s">
        <v>274</v>
      </c>
      <c r="H65" s="146" t="s">
        <v>274</v>
      </c>
      <c r="I65" s="147" t="str">
        <f t="shared" ca="1" si="10"/>
        <v xml:space="preserve"> </v>
      </c>
      <c r="J65" s="147" t="b">
        <f t="shared" si="4"/>
        <v>0</v>
      </c>
      <c r="K65" s="147" t="str">
        <f t="shared" ca="1" si="11"/>
        <v xml:space="preserve"> </v>
      </c>
      <c r="L65" s="147" t="b">
        <f t="shared" si="6"/>
        <v>0</v>
      </c>
      <c r="M65" s="226">
        <v>1443</v>
      </c>
      <c r="N65" s="191"/>
      <c r="O65" s="229" t="s">
        <v>303</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274</v>
      </c>
      <c r="F66" s="144" t="s">
        <v>274</v>
      </c>
      <c r="G66" s="145" t="s">
        <v>274</v>
      </c>
      <c r="H66" s="146" t="s">
        <v>274</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274</v>
      </c>
      <c r="F67" s="144" t="s">
        <v>274</v>
      </c>
      <c r="G67" s="145" t="s">
        <v>274</v>
      </c>
      <c r="H67" s="146" t="s">
        <v>274</v>
      </c>
      <c r="I67" s="147" t="str">
        <f t="shared" ca="1" si="10"/>
        <v xml:space="preserve"> </v>
      </c>
      <c r="J67" s="147" t="b">
        <f t="shared" si="4"/>
        <v>0</v>
      </c>
      <c r="K67" s="147" t="str">
        <f t="shared" ca="1" si="11"/>
        <v xml:space="preserve"> </v>
      </c>
      <c r="L67" s="147" t="b">
        <f t="shared" si="6"/>
        <v>0</v>
      </c>
      <c r="M67" s="226">
        <v>1452</v>
      </c>
      <c r="N67" s="191"/>
      <c r="O67" s="229" t="s">
        <v>304</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274</v>
      </c>
      <c r="F68" s="144" t="s">
        <v>274</v>
      </c>
      <c r="G68" s="145" t="s">
        <v>274</v>
      </c>
      <c r="H68" s="146" t="s">
        <v>274</v>
      </c>
      <c r="I68" s="147" t="str">
        <f t="shared" ca="1" si="10"/>
        <v xml:space="preserve"> </v>
      </c>
      <c r="J68" s="147" t="b">
        <f t="shared" si="4"/>
        <v>0</v>
      </c>
      <c r="K68" s="147" t="str">
        <f t="shared" ca="1" si="11"/>
        <v xml:space="preserve"> </v>
      </c>
      <c r="L68" s="147" t="b">
        <f t="shared" si="6"/>
        <v>0</v>
      </c>
      <c r="M68" s="226">
        <v>1453</v>
      </c>
      <c r="N68" s="191"/>
      <c r="O68" s="229" t="s">
        <v>305</v>
      </c>
      <c r="P68" s="191" t="s">
        <v>14</v>
      </c>
      <c r="Q68" s="131">
        <f t="shared" si="12"/>
        <v>0</v>
      </c>
      <c r="R68" s="132"/>
    </row>
    <row r="69" spans="1:18">
      <c r="A69" s="211">
        <f t="shared" ca="1" si="7"/>
        <v>13</v>
      </c>
      <c r="B69" s="193" t="b">
        <f t="shared" si="2"/>
        <v>1</v>
      </c>
      <c r="C69" s="144" t="str">
        <f t="shared" ca="1" si="0"/>
        <v xml:space="preserve"> </v>
      </c>
      <c r="D69" s="144" t="b">
        <f t="shared" si="9"/>
        <v>0</v>
      </c>
      <c r="E69" s="144" t="s">
        <v>274</v>
      </c>
      <c r="F69" s="144" t="s">
        <v>274</v>
      </c>
      <c r="G69" s="145" t="s">
        <v>274</v>
      </c>
      <c r="H69" s="146" t="s">
        <v>274</v>
      </c>
      <c r="I69" s="147" t="str">
        <f t="shared" ca="1" si="10"/>
        <v xml:space="preserve"> </v>
      </c>
      <c r="J69" s="147" t="b">
        <f t="shared" si="4"/>
        <v>0</v>
      </c>
      <c r="K69" s="147" t="str">
        <f t="shared" ca="1" si="11"/>
        <v xml:space="preserve"> </v>
      </c>
      <c r="L69" s="147" t="b">
        <f t="shared" si="6"/>
        <v>0</v>
      </c>
      <c r="M69" s="226">
        <v>1461</v>
      </c>
      <c r="N69" s="191" t="s">
        <v>255</v>
      </c>
      <c r="O69" s="227" t="s">
        <v>27</v>
      </c>
      <c r="P69" s="191" t="s">
        <v>11</v>
      </c>
      <c r="Q69" s="131">
        <f t="shared" si="12"/>
        <v>0</v>
      </c>
      <c r="R69" s="132"/>
    </row>
    <row r="70" spans="1:18">
      <c r="A70" s="211">
        <f t="shared" ca="1" si="7"/>
        <v>14</v>
      </c>
      <c r="B70" s="193" t="b">
        <f t="shared" ref="B70:B133" si="13">N70="Y"</f>
        <v>1</v>
      </c>
      <c r="C70" s="144" t="str">
        <f t="shared" ref="C70:C92" ca="1" si="14">IF(D70,COUNTIF(OFFSET(D70,ROW()*-1+3,,ROW()-2),TRUE)," ")</f>
        <v xml:space="preserve"> </v>
      </c>
      <c r="D70" s="144" t="b">
        <f t="shared" si="9"/>
        <v>0</v>
      </c>
      <c r="E70" s="144" t="s">
        <v>274</v>
      </c>
      <c r="F70" s="144" t="s">
        <v>274</v>
      </c>
      <c r="G70" s="145" t="s">
        <v>274</v>
      </c>
      <c r="H70" s="146" t="s">
        <v>274</v>
      </c>
      <c r="I70" s="147" t="str">
        <f t="shared" ca="1" si="10"/>
        <v xml:space="preserve"> </v>
      </c>
      <c r="J70" s="147" t="b">
        <f t="shared" si="4"/>
        <v>0</v>
      </c>
      <c r="K70" s="147" t="str">
        <f t="shared" ca="1" si="11"/>
        <v xml:space="preserve"> </v>
      </c>
      <c r="L70" s="147" t="b">
        <f t="shared" si="6"/>
        <v>0</v>
      </c>
      <c r="M70" s="226">
        <v>1462</v>
      </c>
      <c r="N70" s="191" t="s">
        <v>255</v>
      </c>
      <c r="O70" s="228" t="s">
        <v>306</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274</v>
      </c>
      <c r="F71" s="144" t="s">
        <v>274</v>
      </c>
      <c r="G71" s="145" t="s">
        <v>274</v>
      </c>
      <c r="H71" s="146" t="s">
        <v>274</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307</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274</v>
      </c>
      <c r="F72" s="144" t="s">
        <v>274</v>
      </c>
      <c r="G72" s="145" t="s">
        <v>274</v>
      </c>
      <c r="H72" s="146" t="s">
        <v>274</v>
      </c>
      <c r="I72" s="147" t="str">
        <f t="shared" ca="1" si="10"/>
        <v xml:space="preserve"> </v>
      </c>
      <c r="J72" s="147" t="b">
        <f t="shared" si="16"/>
        <v>0</v>
      </c>
      <c r="K72" s="147" t="str">
        <f t="shared" ca="1" si="11"/>
        <v xml:space="preserve"> </v>
      </c>
      <c r="L72" s="147" t="b">
        <f t="shared" si="17"/>
        <v>0</v>
      </c>
      <c r="M72" s="226">
        <v>1470</v>
      </c>
      <c r="N72" s="191"/>
      <c r="O72" s="227" t="s">
        <v>199</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274</v>
      </c>
      <c r="F73" s="144" t="s">
        <v>274</v>
      </c>
      <c r="G73" s="145" t="s">
        <v>274</v>
      </c>
      <c r="H73" s="146" t="s">
        <v>274</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274</v>
      </c>
      <c r="F74" s="144" t="s">
        <v>274</v>
      </c>
      <c r="G74" s="145" t="s">
        <v>274</v>
      </c>
      <c r="H74" s="146" t="s">
        <v>274</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274</v>
      </c>
      <c r="F75" s="144" t="s">
        <v>274</v>
      </c>
      <c r="G75" s="145" t="s">
        <v>274</v>
      </c>
      <c r="H75" s="146" t="s">
        <v>274</v>
      </c>
      <c r="I75" s="147" t="str">
        <f t="shared" ca="1" si="10"/>
        <v xml:space="preserve"> </v>
      </c>
      <c r="J75" s="147" t="b">
        <f t="shared" si="16"/>
        <v>0</v>
      </c>
      <c r="K75" s="147" t="str">
        <f t="shared" ca="1" si="11"/>
        <v xml:space="preserve"> </v>
      </c>
      <c r="L75" s="147" t="b">
        <f t="shared" si="17"/>
        <v>0</v>
      </c>
      <c r="M75" s="226">
        <v>1492</v>
      </c>
      <c r="N75" s="191"/>
      <c r="O75" s="228" t="s">
        <v>308</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274</v>
      </c>
      <c r="F76" s="144" t="s">
        <v>274</v>
      </c>
      <c r="G76" s="145" t="s">
        <v>274</v>
      </c>
      <c r="H76" s="146" t="s">
        <v>274</v>
      </c>
      <c r="I76" s="147" t="str">
        <f t="shared" ca="1" si="10"/>
        <v xml:space="preserve"> </v>
      </c>
      <c r="J76" s="147" t="b">
        <f t="shared" si="16"/>
        <v>0</v>
      </c>
      <c r="K76" s="147" t="str">
        <f t="shared" ca="1" si="11"/>
        <v xml:space="preserve"> </v>
      </c>
      <c r="L76" s="147" t="b">
        <f t="shared" si="17"/>
        <v>0</v>
      </c>
      <c r="M76" s="226">
        <v>1493</v>
      </c>
      <c r="N76" s="191"/>
      <c r="O76" s="228" t="s">
        <v>309</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274</v>
      </c>
      <c r="F77" s="144" t="s">
        <v>274</v>
      </c>
      <c r="G77" s="145" t="s">
        <v>274</v>
      </c>
      <c r="H77" s="146" t="s">
        <v>274</v>
      </c>
      <c r="I77" s="147" t="str">
        <f t="shared" ca="1" si="10"/>
        <v xml:space="preserve"> </v>
      </c>
      <c r="J77" s="147" t="b">
        <f t="shared" si="16"/>
        <v>0</v>
      </c>
      <c r="K77" s="147" t="str">
        <f t="shared" ca="1" si="11"/>
        <v xml:space="preserve"> </v>
      </c>
      <c r="L77" s="147" t="b">
        <f t="shared" si="17"/>
        <v>0</v>
      </c>
      <c r="M77" s="226">
        <v>1541</v>
      </c>
      <c r="N77" s="191"/>
      <c r="O77" s="227" t="s">
        <v>200</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274</v>
      </c>
      <c r="F78" s="144" t="s">
        <v>274</v>
      </c>
      <c r="G78" s="145" t="s">
        <v>274</v>
      </c>
      <c r="H78" s="146" t="s">
        <v>274</v>
      </c>
      <c r="I78" s="147" t="str">
        <f t="shared" ca="1" si="10"/>
        <v xml:space="preserve"> </v>
      </c>
      <c r="J78" s="147" t="b">
        <f t="shared" si="16"/>
        <v>0</v>
      </c>
      <c r="K78" s="147" t="str">
        <f t="shared" ca="1" si="11"/>
        <v xml:space="preserve"> </v>
      </c>
      <c r="L78" s="147" t="b">
        <f t="shared" si="17"/>
        <v>0</v>
      </c>
      <c r="M78" s="226">
        <v>1542</v>
      </c>
      <c r="N78" s="191"/>
      <c r="O78" s="228" t="s">
        <v>310</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274</v>
      </c>
      <c r="F79" s="144" t="s">
        <v>274</v>
      </c>
      <c r="G79" s="145" t="s">
        <v>274</v>
      </c>
      <c r="H79" s="146" t="s">
        <v>274</v>
      </c>
      <c r="I79" s="147" t="str">
        <f t="shared" ca="1" si="10"/>
        <v xml:space="preserve"> </v>
      </c>
      <c r="J79" s="147" t="b">
        <f t="shared" si="16"/>
        <v>0</v>
      </c>
      <c r="K79" s="147" t="str">
        <f t="shared" ca="1" si="11"/>
        <v xml:space="preserve"> </v>
      </c>
      <c r="L79" s="147" t="b">
        <f t="shared" si="17"/>
        <v>0</v>
      </c>
      <c r="M79" s="226">
        <v>1421</v>
      </c>
      <c r="N79" s="191"/>
      <c r="O79" s="227" t="s">
        <v>201</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274</v>
      </c>
      <c r="F80" s="144" t="s">
        <v>274</v>
      </c>
      <c r="G80" s="145" t="s">
        <v>274</v>
      </c>
      <c r="H80" s="146" t="s">
        <v>274</v>
      </c>
      <c r="I80" s="147" t="str">
        <f t="shared" ca="1" si="10"/>
        <v xml:space="preserve"> </v>
      </c>
      <c r="J80" s="147" t="b">
        <f t="shared" si="16"/>
        <v>0</v>
      </c>
      <c r="K80" s="147" t="str">
        <f t="shared" ca="1" si="11"/>
        <v xml:space="preserve"> </v>
      </c>
      <c r="L80" s="147" t="b">
        <f t="shared" si="17"/>
        <v>0</v>
      </c>
      <c r="M80" s="226">
        <v>1422</v>
      </c>
      <c r="N80" s="191"/>
      <c r="O80" s="228" t="s">
        <v>311</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274</v>
      </c>
      <c r="F81" s="144" t="s">
        <v>274</v>
      </c>
      <c r="G81" s="145" t="s">
        <v>274</v>
      </c>
      <c r="H81" s="146" t="s">
        <v>274</v>
      </c>
      <c r="I81" s="147" t="str">
        <f t="shared" ca="1" si="10"/>
        <v xml:space="preserve"> </v>
      </c>
      <c r="J81" s="147" t="b">
        <f t="shared" si="16"/>
        <v>0</v>
      </c>
      <c r="K81" s="147" t="str">
        <f t="shared" ca="1" si="11"/>
        <v xml:space="preserve"> </v>
      </c>
      <c r="L81" s="147" t="b">
        <f t="shared" si="17"/>
        <v>0</v>
      </c>
      <c r="M81" s="226">
        <v>1551</v>
      </c>
      <c r="N81" s="191"/>
      <c r="O81" s="227" t="s">
        <v>202</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274</v>
      </c>
      <c r="F82" s="144" t="s">
        <v>274</v>
      </c>
      <c r="G82" s="145" t="s">
        <v>274</v>
      </c>
      <c r="H82" s="146" t="s">
        <v>274</v>
      </c>
      <c r="I82" s="147" t="str">
        <f t="shared" ca="1" si="10"/>
        <v xml:space="preserve"> </v>
      </c>
      <c r="J82" s="147" t="b">
        <f t="shared" si="16"/>
        <v>0</v>
      </c>
      <c r="K82" s="147" t="str">
        <f t="shared" ca="1" si="11"/>
        <v xml:space="preserve"> </v>
      </c>
      <c r="L82" s="147" t="b">
        <f t="shared" si="17"/>
        <v>0</v>
      </c>
      <c r="M82" s="226">
        <v>1552</v>
      </c>
      <c r="N82" s="191"/>
      <c r="O82" s="228" t="s">
        <v>312</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274</v>
      </c>
      <c r="F83" s="144" t="s">
        <v>274</v>
      </c>
      <c r="G83" s="145" t="s">
        <v>274</v>
      </c>
      <c r="H83" s="146" t="s">
        <v>274</v>
      </c>
      <c r="I83" s="147" t="str">
        <f t="shared" ca="1" si="10"/>
        <v xml:space="preserve"> </v>
      </c>
      <c r="J83" s="147" t="b">
        <f t="shared" si="16"/>
        <v>0</v>
      </c>
      <c r="K83" s="147" t="str">
        <f t="shared" ca="1" si="11"/>
        <v xml:space="preserve"> </v>
      </c>
      <c r="L83" s="147" t="b">
        <f t="shared" si="17"/>
        <v>0</v>
      </c>
      <c r="M83" s="226">
        <v>1553</v>
      </c>
      <c r="N83" s="191"/>
      <c r="O83" s="228" t="s">
        <v>313</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274</v>
      </c>
      <c r="F84" s="144" t="s">
        <v>274</v>
      </c>
      <c r="G84" s="145" t="s">
        <v>274</v>
      </c>
      <c r="H84" s="146" t="s">
        <v>274</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274</v>
      </c>
      <c r="F85" s="144" t="s">
        <v>274</v>
      </c>
      <c r="G85" s="145" t="s">
        <v>274</v>
      </c>
      <c r="H85" s="146" t="s">
        <v>274</v>
      </c>
      <c r="I85" s="147" t="str">
        <f t="shared" ca="1" si="10"/>
        <v xml:space="preserve"> </v>
      </c>
      <c r="J85" s="147" t="b">
        <f t="shared" si="16"/>
        <v>0</v>
      </c>
      <c r="K85" s="147" t="str">
        <f t="shared" ca="1" si="11"/>
        <v xml:space="preserve"> </v>
      </c>
      <c r="L85" s="147" t="b">
        <f t="shared" si="17"/>
        <v>0</v>
      </c>
      <c r="M85" s="226">
        <v>1511</v>
      </c>
      <c r="N85" s="191"/>
      <c r="O85" s="228" t="s">
        <v>314</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274</v>
      </c>
      <c r="F86" s="144" t="s">
        <v>274</v>
      </c>
      <c r="G86" s="145" t="s">
        <v>274</v>
      </c>
      <c r="H86" s="146" t="s">
        <v>274</v>
      </c>
      <c r="I86" s="147" t="str">
        <f t="shared" ca="1" si="10"/>
        <v xml:space="preserve"> </v>
      </c>
      <c r="J86" s="147" t="b">
        <f t="shared" si="16"/>
        <v>0</v>
      </c>
      <c r="K86" s="147" t="str">
        <f t="shared" ca="1" si="11"/>
        <v xml:space="preserve"> </v>
      </c>
      <c r="L86" s="147" t="b">
        <f t="shared" si="17"/>
        <v>0</v>
      </c>
      <c r="M86" s="226">
        <v>1512</v>
      </c>
      <c r="N86" s="191"/>
      <c r="O86" s="228" t="s">
        <v>315</v>
      </c>
      <c r="P86" s="191" t="s">
        <v>14</v>
      </c>
      <c r="Q86" s="131">
        <f t="shared" si="12"/>
        <v>0</v>
      </c>
      <c r="R86" s="132"/>
    </row>
    <row r="87" spans="1:18">
      <c r="A87" s="211">
        <f t="shared" ca="1" si="15"/>
        <v>15</v>
      </c>
      <c r="B87" s="193" t="b">
        <f t="shared" si="13"/>
        <v>1</v>
      </c>
      <c r="C87" s="144">
        <f t="shared" ca="1" si="14"/>
        <v>8</v>
      </c>
      <c r="D87" s="144" t="b">
        <f t="shared" si="9"/>
        <v>1</v>
      </c>
      <c r="E87" s="144" t="s">
        <v>274</v>
      </c>
      <c r="F87" s="144" t="s">
        <v>274</v>
      </c>
      <c r="G87" s="145" t="s">
        <v>274</v>
      </c>
      <c r="H87" s="146" t="s">
        <v>274</v>
      </c>
      <c r="I87" s="147">
        <f t="shared" ca="1" si="10"/>
        <v>4</v>
      </c>
      <c r="J87" s="147" t="b">
        <f t="shared" si="16"/>
        <v>1</v>
      </c>
      <c r="K87" s="147" t="str">
        <f t="shared" ca="1" si="11"/>
        <v xml:space="preserve"> </v>
      </c>
      <c r="L87" s="147" t="b">
        <f t="shared" si="17"/>
        <v>0</v>
      </c>
      <c r="M87" s="226">
        <v>1901</v>
      </c>
      <c r="N87" s="191" t="s">
        <v>255</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274</v>
      </c>
      <c r="F88" s="144" t="s">
        <v>274</v>
      </c>
      <c r="G88" s="145" t="s">
        <v>274</v>
      </c>
      <c r="H88" s="146" t="s">
        <v>274</v>
      </c>
      <c r="I88" s="147" t="str">
        <f t="shared" ca="1" si="10"/>
        <v xml:space="preserve"> </v>
      </c>
      <c r="J88" s="147" t="b">
        <f t="shared" si="16"/>
        <v>0</v>
      </c>
      <c r="K88" s="147" t="str">
        <f t="shared" ca="1" si="11"/>
        <v xml:space="preserve"> </v>
      </c>
      <c r="L88" s="147" t="b">
        <f t="shared" si="17"/>
        <v>0</v>
      </c>
      <c r="M88" s="226">
        <v>1902</v>
      </c>
      <c r="N88" s="191" t="s">
        <v>475</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274</v>
      </c>
      <c r="F89" s="144" t="s">
        <v>274</v>
      </c>
      <c r="G89" s="145" t="s">
        <v>274</v>
      </c>
      <c r="H89" s="146" t="s">
        <v>274</v>
      </c>
      <c r="I89" s="147" t="str">
        <f t="shared" ca="1" si="10"/>
        <v xml:space="preserve"> </v>
      </c>
      <c r="J89" s="147" t="b">
        <f t="shared" si="16"/>
        <v>0</v>
      </c>
      <c r="K89" s="147" t="str">
        <f t="shared" ca="1" si="11"/>
        <v xml:space="preserve"> </v>
      </c>
      <c r="L89" s="147" t="b">
        <f t="shared" si="17"/>
        <v>0</v>
      </c>
      <c r="M89" s="226">
        <v>1903</v>
      </c>
      <c r="N89" s="191"/>
      <c r="O89" s="227" t="s">
        <v>203</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274</v>
      </c>
      <c r="F90" s="144" t="s">
        <v>274</v>
      </c>
      <c r="G90" s="145" t="s">
        <v>274</v>
      </c>
      <c r="H90" s="146" t="s">
        <v>274</v>
      </c>
      <c r="I90" s="147" t="str">
        <f t="shared" ca="1" si="10"/>
        <v xml:space="preserve"> </v>
      </c>
      <c r="J90" s="147" t="b">
        <f t="shared" si="16"/>
        <v>0</v>
      </c>
      <c r="K90" s="147" t="str">
        <f t="shared" ca="1" si="11"/>
        <v xml:space="preserve"> </v>
      </c>
      <c r="L90" s="147" t="b">
        <f t="shared" si="17"/>
        <v>0</v>
      </c>
      <c r="M90" s="226">
        <v>1904</v>
      </c>
      <c r="N90" s="191"/>
      <c r="O90" s="227" t="s">
        <v>204</v>
      </c>
      <c r="P90" s="191" t="s">
        <v>11</v>
      </c>
      <c r="Q90" s="131">
        <f t="shared" si="12"/>
        <v>0</v>
      </c>
      <c r="R90" s="132"/>
    </row>
    <row r="91" spans="1:18">
      <c r="A91" s="211" t="s">
        <v>274</v>
      </c>
      <c r="B91" s="193" t="s">
        <v>401</v>
      </c>
      <c r="C91" s="144">
        <f t="shared" ca="1" si="14"/>
        <v>9</v>
      </c>
      <c r="D91" s="144" t="b">
        <f t="shared" si="9"/>
        <v>1</v>
      </c>
      <c r="E91" s="144" t="s">
        <v>274</v>
      </c>
      <c r="F91" s="144" t="s">
        <v>274</v>
      </c>
      <c r="G91" s="145" t="s">
        <v>274</v>
      </c>
      <c r="H91" s="146" t="s">
        <v>274</v>
      </c>
      <c r="I91" s="147" t="s">
        <v>274</v>
      </c>
      <c r="J91" s="147" t="s">
        <v>274</v>
      </c>
      <c r="K91" s="147" t="s">
        <v>274</v>
      </c>
      <c r="L91" s="147" t="s">
        <v>274</v>
      </c>
      <c r="N91" s="104"/>
      <c r="O91" s="100" t="s">
        <v>237</v>
      </c>
      <c r="Q91" s="131">
        <f>SUMIF(P47:P90,"借",Q47:Q90)-SUMIF(P47:P90,"貸",Q47:Q90)</f>
        <v>50000</v>
      </c>
      <c r="R91" s="132"/>
    </row>
    <row r="92" spans="1:18" s="123" customFormat="1" hidden="1">
      <c r="A92" s="211" t="s">
        <v>274</v>
      </c>
      <c r="B92" s="193" t="s">
        <v>401</v>
      </c>
      <c r="C92" s="144">
        <f t="shared" ca="1" si="14"/>
        <v>10</v>
      </c>
      <c r="D92" s="149" t="b">
        <f>D91</f>
        <v>1</v>
      </c>
      <c r="E92" s="144" t="s">
        <v>274</v>
      </c>
      <c r="F92" s="144" t="s">
        <v>274</v>
      </c>
      <c r="G92" s="145" t="s">
        <v>274</v>
      </c>
      <c r="H92" s="146" t="s">
        <v>274</v>
      </c>
      <c r="I92" s="147" t="s">
        <v>274</v>
      </c>
      <c r="J92" s="147" t="s">
        <v>274</v>
      </c>
      <c r="K92" s="147" t="s">
        <v>274</v>
      </c>
      <c r="L92" s="147" t="s">
        <v>274</v>
      </c>
      <c r="M92" s="121"/>
      <c r="N92" s="121"/>
      <c r="O92" s="156"/>
      <c r="P92" s="122"/>
      <c r="Q92" s="133"/>
      <c r="R92" s="134"/>
    </row>
    <row r="93" spans="1:18" ht="17.5" thickBot="1">
      <c r="A93" s="211" t="s">
        <v>274</v>
      </c>
      <c r="B93" s="193" t="s">
        <v>401</v>
      </c>
      <c r="C93" s="144">
        <f>MAX($D$1,$F$1)</f>
        <v>13</v>
      </c>
      <c r="D93" s="144" t="b">
        <f>Q93&lt;&gt;0</f>
        <v>1</v>
      </c>
      <c r="E93" s="144" t="s">
        <v>274</v>
      </c>
      <c r="F93" s="144" t="s">
        <v>274</v>
      </c>
      <c r="G93" s="145" t="s">
        <v>274</v>
      </c>
      <c r="H93" s="146" t="s">
        <v>274</v>
      </c>
      <c r="I93" s="147" t="s">
        <v>274</v>
      </c>
      <c r="J93" s="147" t="s">
        <v>274</v>
      </c>
      <c r="K93" s="147" t="s">
        <v>274</v>
      </c>
      <c r="L93" s="147" t="s">
        <v>274</v>
      </c>
      <c r="M93" s="115"/>
      <c r="N93" s="115"/>
      <c r="O93" s="157" t="s">
        <v>244</v>
      </c>
      <c r="P93" s="117"/>
      <c r="Q93" s="131">
        <f>Q44+Q91</f>
        <v>330600</v>
      </c>
      <c r="R93" s="132"/>
    </row>
    <row r="94" spans="1:18">
      <c r="A94" s="211" t="s">
        <v>274</v>
      </c>
      <c r="B94" s="193" t="s">
        <v>401</v>
      </c>
      <c r="C94" s="144" t="s">
        <v>274</v>
      </c>
      <c r="D94" s="144" t="s">
        <v>274</v>
      </c>
      <c r="E94" s="144">
        <f ca="1">IF(F94,COUNTIF(OFFSET(F94,ROW()*-1+3,,ROW()-2),TRUE)," ")</f>
        <v>1</v>
      </c>
      <c r="F94" s="144" t="b">
        <f>F120</f>
        <v>1</v>
      </c>
      <c r="G94" s="145" t="s">
        <v>274</v>
      </c>
      <c r="H94" s="146" t="s">
        <v>274</v>
      </c>
      <c r="I94" s="147" t="s">
        <v>274</v>
      </c>
      <c r="J94" s="147" t="s">
        <v>274</v>
      </c>
      <c r="K94" s="147" t="s">
        <v>274</v>
      </c>
      <c r="L94" s="147" t="s">
        <v>274</v>
      </c>
      <c r="N94" s="104"/>
      <c r="O94" s="100" t="s">
        <v>239</v>
      </c>
      <c r="Q94" s="131"/>
      <c r="R94" s="132"/>
    </row>
    <row r="95" spans="1:18">
      <c r="A95" s="211" t="str">
        <f t="shared" ca="1" si="15"/>
        <v xml:space="preserve"> </v>
      </c>
      <c r="B95" s="193" t="b">
        <f t="shared" si="13"/>
        <v>0</v>
      </c>
      <c r="C95" s="144" t="s">
        <v>274</v>
      </c>
      <c r="D95" s="144" t="s">
        <v>274</v>
      </c>
      <c r="E95" s="144" t="str">
        <f t="shared" ref="E95:E158" ca="1" si="18">IF(F95,COUNTIF(OFFSET(F95,ROW()*-1+3,,ROW()-2),TRUE)," ")</f>
        <v xml:space="preserve"> </v>
      </c>
      <c r="F95" s="144" t="b">
        <f>Q95&lt;&gt;0</f>
        <v>0</v>
      </c>
      <c r="G95" s="145" t="s">
        <v>274</v>
      </c>
      <c r="H95" s="146" t="s">
        <v>274</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274</v>
      </c>
      <c r="D96" s="144" t="s">
        <v>274</v>
      </c>
      <c r="E96" s="144" t="str">
        <f t="shared" ca="1" si="18"/>
        <v xml:space="preserve"> </v>
      </c>
      <c r="F96" s="144" t="b">
        <f t="shared" ref="F96:F120" si="21">Q96&lt;&gt;0</f>
        <v>0</v>
      </c>
      <c r="G96" s="145" t="s">
        <v>274</v>
      </c>
      <c r="H96" s="146" t="s">
        <v>274</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274</v>
      </c>
      <c r="D97" s="144" t="s">
        <v>274</v>
      </c>
      <c r="E97" s="144" t="str">
        <f t="shared" ca="1" si="18"/>
        <v xml:space="preserve"> </v>
      </c>
      <c r="F97" s="144" t="b">
        <f t="shared" si="21"/>
        <v>0</v>
      </c>
      <c r="G97" s="145" t="s">
        <v>274</v>
      </c>
      <c r="H97" s="146" t="s">
        <v>274</v>
      </c>
      <c r="I97" s="147" t="str">
        <f t="shared" ca="1" si="22"/>
        <v xml:space="preserve"> </v>
      </c>
      <c r="J97" s="147" t="b">
        <f t="shared" si="16"/>
        <v>0</v>
      </c>
      <c r="K97" s="147" t="str">
        <f t="shared" ca="1" si="19"/>
        <v xml:space="preserve"> </v>
      </c>
      <c r="L97" s="147" t="b">
        <f t="shared" si="17"/>
        <v>0</v>
      </c>
      <c r="M97" s="226">
        <v>2113</v>
      </c>
      <c r="N97" s="191"/>
      <c r="O97" s="227" t="s">
        <v>205</v>
      </c>
      <c r="P97" s="191" t="s">
        <v>14</v>
      </c>
      <c r="Q97" s="131">
        <f t="shared" si="20"/>
        <v>0</v>
      </c>
      <c r="R97" s="132"/>
    </row>
    <row r="98" spans="1:18">
      <c r="A98" s="211" t="str">
        <f t="shared" ca="1" si="15"/>
        <v xml:space="preserve"> </v>
      </c>
      <c r="B98" s="193" t="b">
        <f t="shared" si="13"/>
        <v>0</v>
      </c>
      <c r="C98" s="144" t="s">
        <v>274</v>
      </c>
      <c r="D98" s="144" t="s">
        <v>274</v>
      </c>
      <c r="E98" s="144" t="str">
        <f t="shared" ca="1" si="18"/>
        <v xml:space="preserve"> </v>
      </c>
      <c r="F98" s="144" t="b">
        <f t="shared" si="21"/>
        <v>0</v>
      </c>
      <c r="G98" s="145" t="s">
        <v>274</v>
      </c>
      <c r="H98" s="146" t="s">
        <v>274</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274</v>
      </c>
      <c r="D99" s="144" t="s">
        <v>274</v>
      </c>
      <c r="E99" s="144" t="str">
        <f t="shared" ca="1" si="18"/>
        <v xml:space="preserve"> </v>
      </c>
      <c r="F99" s="144" t="b">
        <f t="shared" si="21"/>
        <v>0</v>
      </c>
      <c r="G99" s="145" t="s">
        <v>274</v>
      </c>
      <c r="H99" s="146" t="s">
        <v>274</v>
      </c>
      <c r="I99" s="147" t="str">
        <f t="shared" ca="1" si="22"/>
        <v xml:space="preserve"> </v>
      </c>
      <c r="J99" s="147" t="b">
        <f t="shared" si="16"/>
        <v>0</v>
      </c>
      <c r="K99" s="147" t="str">
        <f t="shared" ca="1" si="19"/>
        <v xml:space="preserve"> </v>
      </c>
      <c r="L99" s="147" t="b">
        <f t="shared" si="17"/>
        <v>0</v>
      </c>
      <c r="M99" s="226">
        <v>2140</v>
      </c>
      <c r="N99" s="191"/>
      <c r="O99" s="227" t="s">
        <v>206</v>
      </c>
      <c r="P99" s="191" t="s">
        <v>14</v>
      </c>
      <c r="Q99" s="131">
        <f t="shared" si="20"/>
        <v>0</v>
      </c>
      <c r="R99" s="132"/>
    </row>
    <row r="100" spans="1:18">
      <c r="A100" s="211" t="str">
        <f t="shared" ca="1" si="15"/>
        <v xml:space="preserve"> </v>
      </c>
      <c r="B100" s="193" t="b">
        <f t="shared" si="13"/>
        <v>0</v>
      </c>
      <c r="C100" s="144" t="s">
        <v>274</v>
      </c>
      <c r="D100" s="144" t="s">
        <v>274</v>
      </c>
      <c r="E100" s="144" t="str">
        <f t="shared" ca="1" si="18"/>
        <v xml:space="preserve"> </v>
      </c>
      <c r="F100" s="144" t="b">
        <f t="shared" si="21"/>
        <v>0</v>
      </c>
      <c r="G100" s="145" t="s">
        <v>274</v>
      </c>
      <c r="H100" s="146" t="s">
        <v>274</v>
      </c>
      <c r="I100" s="147" t="str">
        <f t="shared" ca="1" si="22"/>
        <v xml:space="preserve"> </v>
      </c>
      <c r="J100" s="147" t="b">
        <f t="shared" si="16"/>
        <v>0</v>
      </c>
      <c r="K100" s="147" t="str">
        <f t="shared" ca="1" si="19"/>
        <v xml:space="preserve"> </v>
      </c>
      <c r="L100" s="147" t="b">
        <f t="shared" si="17"/>
        <v>0</v>
      </c>
      <c r="M100" s="226">
        <v>2150</v>
      </c>
      <c r="N100" s="191"/>
      <c r="O100" s="227" t="s">
        <v>207</v>
      </c>
      <c r="P100" s="191" t="s">
        <v>14</v>
      </c>
      <c r="Q100" s="131">
        <f t="shared" si="20"/>
        <v>0</v>
      </c>
      <c r="R100" s="132"/>
    </row>
    <row r="101" spans="1:18">
      <c r="A101" s="211" t="str">
        <f t="shared" ca="1" si="15"/>
        <v xml:space="preserve"> </v>
      </c>
      <c r="B101" s="193" t="b">
        <f t="shared" si="13"/>
        <v>0</v>
      </c>
      <c r="C101" s="144" t="s">
        <v>274</v>
      </c>
      <c r="D101" s="144" t="s">
        <v>274</v>
      </c>
      <c r="E101" s="144" t="str">
        <f t="shared" ca="1" si="18"/>
        <v xml:space="preserve"> </v>
      </c>
      <c r="F101" s="144" t="b">
        <f t="shared" si="21"/>
        <v>0</v>
      </c>
      <c r="G101" s="145" t="s">
        <v>274</v>
      </c>
      <c r="H101" s="146" t="s">
        <v>274</v>
      </c>
      <c r="I101" s="147" t="str">
        <f t="shared" ca="1" si="22"/>
        <v xml:space="preserve"> </v>
      </c>
      <c r="J101" s="147" t="b">
        <f t="shared" si="16"/>
        <v>0</v>
      </c>
      <c r="K101" s="147" t="str">
        <f t="shared" ca="1" si="19"/>
        <v xml:space="preserve"> </v>
      </c>
      <c r="L101" s="147" t="b">
        <f t="shared" si="17"/>
        <v>0</v>
      </c>
      <c r="M101" s="226">
        <v>2170</v>
      </c>
      <c r="N101" s="191"/>
      <c r="O101" s="227" t="s">
        <v>208</v>
      </c>
      <c r="P101" s="191" t="s">
        <v>14</v>
      </c>
      <c r="Q101" s="131">
        <f t="shared" si="20"/>
        <v>0</v>
      </c>
      <c r="R101" s="132"/>
    </row>
    <row r="102" spans="1:18">
      <c r="A102" s="211" t="str">
        <f t="shared" ca="1" si="15"/>
        <v xml:space="preserve"> </v>
      </c>
      <c r="B102" s="193" t="b">
        <f t="shared" si="13"/>
        <v>0</v>
      </c>
      <c r="C102" s="144" t="s">
        <v>274</v>
      </c>
      <c r="D102" s="144" t="s">
        <v>274</v>
      </c>
      <c r="E102" s="144" t="str">
        <f t="shared" ca="1" si="18"/>
        <v xml:space="preserve"> </v>
      </c>
      <c r="F102" s="144" t="b">
        <f t="shared" si="21"/>
        <v>0</v>
      </c>
      <c r="G102" s="145" t="s">
        <v>274</v>
      </c>
      <c r="H102" s="146" t="s">
        <v>274</v>
      </c>
      <c r="I102" s="147" t="str">
        <f t="shared" ca="1" si="22"/>
        <v xml:space="preserve"> </v>
      </c>
      <c r="J102" s="147" t="b">
        <f t="shared" si="16"/>
        <v>0</v>
      </c>
      <c r="K102" s="147" t="str">
        <f t="shared" ca="1" si="19"/>
        <v xml:space="preserve"> </v>
      </c>
      <c r="L102" s="147" t="b">
        <f t="shared" si="17"/>
        <v>0</v>
      </c>
      <c r="M102" s="226">
        <v>2180</v>
      </c>
      <c r="N102" s="191"/>
      <c r="O102" s="227" t="s">
        <v>209</v>
      </c>
      <c r="P102" s="191" t="s">
        <v>14</v>
      </c>
      <c r="Q102" s="131">
        <f t="shared" si="20"/>
        <v>0</v>
      </c>
      <c r="R102" s="132"/>
    </row>
    <row r="103" spans="1:18">
      <c r="A103" s="211" t="str">
        <f t="shared" ca="1" si="15"/>
        <v xml:space="preserve"> </v>
      </c>
      <c r="B103" s="193" t="b">
        <f t="shared" si="13"/>
        <v>0</v>
      </c>
      <c r="C103" s="144" t="s">
        <v>274</v>
      </c>
      <c r="D103" s="144" t="s">
        <v>274</v>
      </c>
      <c r="E103" s="144" t="str">
        <f t="shared" ca="1" si="18"/>
        <v xml:space="preserve"> </v>
      </c>
      <c r="F103" s="144" t="b">
        <f t="shared" si="21"/>
        <v>0</v>
      </c>
      <c r="G103" s="145" t="s">
        <v>274</v>
      </c>
      <c r="H103" s="146" t="s">
        <v>274</v>
      </c>
      <c r="I103" s="147" t="str">
        <f t="shared" ca="1" si="22"/>
        <v xml:space="preserve"> </v>
      </c>
      <c r="J103" s="147" t="b">
        <f t="shared" si="16"/>
        <v>0</v>
      </c>
      <c r="K103" s="147" t="str">
        <f t="shared" ca="1" si="19"/>
        <v xml:space="preserve"> </v>
      </c>
      <c r="L103" s="147" t="b">
        <f t="shared" si="17"/>
        <v>0</v>
      </c>
      <c r="M103" s="226">
        <v>2126</v>
      </c>
      <c r="N103" s="191"/>
      <c r="O103" s="227" t="s">
        <v>210</v>
      </c>
      <c r="P103" s="191" t="s">
        <v>14</v>
      </c>
      <c r="Q103" s="131">
        <f t="shared" si="20"/>
        <v>0</v>
      </c>
      <c r="R103" s="132"/>
    </row>
    <row r="104" spans="1:18">
      <c r="A104" s="211" t="str">
        <f t="shared" ca="1" si="15"/>
        <v xml:space="preserve"> </v>
      </c>
      <c r="B104" s="193" t="b">
        <f t="shared" si="13"/>
        <v>0</v>
      </c>
      <c r="C104" s="144" t="s">
        <v>274</v>
      </c>
      <c r="D104" s="144" t="s">
        <v>274</v>
      </c>
      <c r="E104" s="144" t="str">
        <f t="shared" ca="1" si="18"/>
        <v xml:space="preserve"> </v>
      </c>
      <c r="F104" s="144" t="b">
        <f t="shared" si="21"/>
        <v>0</v>
      </c>
      <c r="G104" s="145" t="s">
        <v>274</v>
      </c>
      <c r="H104" s="146" t="s">
        <v>274</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16</v>
      </c>
      <c r="B105" s="193" t="b">
        <f t="shared" si="13"/>
        <v>1</v>
      </c>
      <c r="C105" s="144" t="s">
        <v>274</v>
      </c>
      <c r="D105" s="144" t="s">
        <v>274</v>
      </c>
      <c r="E105" s="144" t="str">
        <f t="shared" ca="1" si="18"/>
        <v xml:space="preserve"> </v>
      </c>
      <c r="F105" s="144" t="b">
        <f t="shared" si="21"/>
        <v>0</v>
      </c>
      <c r="G105" s="145" t="s">
        <v>274</v>
      </c>
      <c r="H105" s="146" t="s">
        <v>274</v>
      </c>
      <c r="I105" s="147" t="str">
        <f t="shared" ca="1" si="22"/>
        <v xml:space="preserve"> </v>
      </c>
      <c r="J105" s="147" t="b">
        <f t="shared" si="16"/>
        <v>0</v>
      </c>
      <c r="K105" s="147" t="str">
        <f t="shared" ca="1" si="19"/>
        <v xml:space="preserve"> </v>
      </c>
      <c r="L105" s="147" t="b">
        <f t="shared" si="17"/>
        <v>0</v>
      </c>
      <c r="M105" s="226">
        <v>2121</v>
      </c>
      <c r="N105" s="191" t="s">
        <v>255</v>
      </c>
      <c r="O105" s="227" t="s">
        <v>36</v>
      </c>
      <c r="P105" s="191" t="s">
        <v>14</v>
      </c>
      <c r="Q105" s="131">
        <f t="shared" si="20"/>
        <v>0</v>
      </c>
      <c r="R105" s="132"/>
    </row>
    <row r="106" spans="1:18">
      <c r="A106" s="211">
        <f t="shared" ca="1" si="15"/>
        <v>17</v>
      </c>
      <c r="B106" s="193" t="b">
        <f t="shared" si="13"/>
        <v>1</v>
      </c>
      <c r="C106" s="144" t="s">
        <v>274</v>
      </c>
      <c r="D106" s="144" t="s">
        <v>274</v>
      </c>
      <c r="E106" s="144">
        <f t="shared" ca="1" si="18"/>
        <v>2</v>
      </c>
      <c r="F106" s="144" t="b">
        <f t="shared" si="21"/>
        <v>1</v>
      </c>
      <c r="G106" s="145" t="s">
        <v>274</v>
      </c>
      <c r="H106" s="146" t="s">
        <v>274</v>
      </c>
      <c r="I106" s="147" t="str">
        <f t="shared" ca="1" si="22"/>
        <v xml:space="preserve"> </v>
      </c>
      <c r="J106" s="147" t="b">
        <f t="shared" si="16"/>
        <v>0</v>
      </c>
      <c r="K106" s="147">
        <f t="shared" ca="1" si="19"/>
        <v>1</v>
      </c>
      <c r="L106" s="147" t="b">
        <f t="shared" si="17"/>
        <v>1</v>
      </c>
      <c r="M106" s="226">
        <v>2131</v>
      </c>
      <c r="N106" s="191" t="s">
        <v>255</v>
      </c>
      <c r="O106" s="227" t="s">
        <v>37</v>
      </c>
      <c r="P106" s="191" t="s">
        <v>14</v>
      </c>
      <c r="Q106" s="131">
        <f t="shared" si="20"/>
        <v>5000</v>
      </c>
      <c r="R106" s="132"/>
    </row>
    <row r="107" spans="1:18">
      <c r="A107" s="211">
        <f t="shared" ca="1" si="15"/>
        <v>18</v>
      </c>
      <c r="B107" s="193" t="b">
        <f t="shared" si="13"/>
        <v>1</v>
      </c>
      <c r="C107" s="144" t="s">
        <v>274</v>
      </c>
      <c r="D107" s="144" t="s">
        <v>274</v>
      </c>
      <c r="E107" s="144" t="str">
        <f t="shared" ca="1" si="18"/>
        <v xml:space="preserve"> </v>
      </c>
      <c r="F107" s="144" t="b">
        <f t="shared" si="21"/>
        <v>0</v>
      </c>
      <c r="G107" s="145" t="s">
        <v>274</v>
      </c>
      <c r="H107" s="146" t="s">
        <v>274</v>
      </c>
      <c r="I107" s="147" t="str">
        <f t="shared" ca="1" si="22"/>
        <v xml:space="preserve"> </v>
      </c>
      <c r="J107" s="147" t="b">
        <f t="shared" si="16"/>
        <v>0</v>
      </c>
      <c r="K107" s="147" t="str">
        <f t="shared" ca="1" si="19"/>
        <v xml:space="preserve"> </v>
      </c>
      <c r="L107" s="147" t="b">
        <f t="shared" si="17"/>
        <v>0</v>
      </c>
      <c r="M107" s="226">
        <v>2132</v>
      </c>
      <c r="N107" s="191" t="s">
        <v>340</v>
      </c>
      <c r="O107" s="227" t="s">
        <v>38</v>
      </c>
      <c r="P107" s="191" t="s">
        <v>14</v>
      </c>
      <c r="Q107" s="131">
        <f t="shared" si="20"/>
        <v>0</v>
      </c>
      <c r="R107" s="132"/>
    </row>
    <row r="108" spans="1:18">
      <c r="A108" s="211" t="str">
        <f t="shared" ca="1" si="15"/>
        <v xml:space="preserve"> </v>
      </c>
      <c r="B108" s="193" t="b">
        <f t="shared" si="13"/>
        <v>0</v>
      </c>
      <c r="C108" s="144" t="s">
        <v>274</v>
      </c>
      <c r="D108" s="144" t="s">
        <v>274</v>
      </c>
      <c r="E108" s="144" t="str">
        <f t="shared" ca="1" si="18"/>
        <v xml:space="preserve"> </v>
      </c>
      <c r="F108" s="144" t="b">
        <f t="shared" si="21"/>
        <v>0</v>
      </c>
      <c r="G108" s="145" t="s">
        <v>274</v>
      </c>
      <c r="H108" s="146" t="s">
        <v>274</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19</v>
      </c>
      <c r="B109" s="193" t="b">
        <f t="shared" si="13"/>
        <v>1</v>
      </c>
      <c r="C109" s="144" t="s">
        <v>274</v>
      </c>
      <c r="D109" s="144" t="s">
        <v>274</v>
      </c>
      <c r="E109" s="144" t="str">
        <f t="shared" ca="1" si="18"/>
        <v xml:space="preserve"> </v>
      </c>
      <c r="F109" s="144" t="b">
        <f t="shared" si="21"/>
        <v>0</v>
      </c>
      <c r="G109" s="145" t="s">
        <v>274</v>
      </c>
      <c r="H109" s="146" t="s">
        <v>274</v>
      </c>
      <c r="I109" s="147" t="str">
        <f t="shared" ca="1" si="22"/>
        <v xml:space="preserve"> </v>
      </c>
      <c r="J109" s="147" t="b">
        <f t="shared" si="16"/>
        <v>0</v>
      </c>
      <c r="K109" s="147" t="str">
        <f t="shared" ca="1" si="19"/>
        <v xml:space="preserve"> </v>
      </c>
      <c r="L109" s="147" t="b">
        <f t="shared" si="17"/>
        <v>0</v>
      </c>
      <c r="M109" s="226">
        <v>2134</v>
      </c>
      <c r="N109" s="191" t="s">
        <v>255</v>
      </c>
      <c r="O109" s="227" t="s">
        <v>43</v>
      </c>
      <c r="P109" s="191" t="s">
        <v>14</v>
      </c>
      <c r="Q109" s="131">
        <f t="shared" si="20"/>
        <v>0</v>
      </c>
      <c r="R109" s="132"/>
    </row>
    <row r="110" spans="1:18">
      <c r="A110" s="211" t="str">
        <f t="shared" ca="1" si="15"/>
        <v xml:space="preserve"> </v>
      </c>
      <c r="B110" s="193" t="b">
        <f t="shared" si="13"/>
        <v>0</v>
      </c>
      <c r="C110" s="144" t="s">
        <v>274</v>
      </c>
      <c r="D110" s="144" t="s">
        <v>274</v>
      </c>
      <c r="E110" s="144" t="str">
        <f t="shared" ca="1" si="18"/>
        <v xml:space="preserve"> </v>
      </c>
      <c r="F110" s="144" t="b">
        <f t="shared" si="21"/>
        <v>0</v>
      </c>
      <c r="G110" s="145" t="s">
        <v>274</v>
      </c>
      <c r="H110" s="146" t="s">
        <v>274</v>
      </c>
      <c r="I110" s="147" t="str">
        <f t="shared" ca="1" si="22"/>
        <v xml:space="preserve"> </v>
      </c>
      <c r="J110" s="147" t="b">
        <f t="shared" si="16"/>
        <v>0</v>
      </c>
      <c r="K110" s="147" t="str">
        <f t="shared" ca="1" si="19"/>
        <v xml:space="preserve"> </v>
      </c>
      <c r="L110" s="147" t="b">
        <f t="shared" si="17"/>
        <v>0</v>
      </c>
      <c r="M110" s="226">
        <v>2135</v>
      </c>
      <c r="N110" s="191"/>
      <c r="O110" s="227" t="s">
        <v>211</v>
      </c>
      <c r="P110" s="191" t="s">
        <v>14</v>
      </c>
      <c r="Q110" s="131">
        <f t="shared" si="20"/>
        <v>0</v>
      </c>
      <c r="R110" s="132"/>
    </row>
    <row r="111" spans="1:18">
      <c r="A111" s="211">
        <f t="shared" ca="1" si="15"/>
        <v>20</v>
      </c>
      <c r="B111" s="193" t="b">
        <f t="shared" si="13"/>
        <v>1</v>
      </c>
      <c r="C111" s="144" t="s">
        <v>274</v>
      </c>
      <c r="D111" s="144" t="s">
        <v>274</v>
      </c>
      <c r="E111" s="144" t="str">
        <f t="shared" ca="1" si="18"/>
        <v xml:space="preserve"> </v>
      </c>
      <c r="F111" s="144" t="b">
        <f t="shared" si="21"/>
        <v>0</v>
      </c>
      <c r="G111" s="145" t="s">
        <v>274</v>
      </c>
      <c r="H111" s="146" t="s">
        <v>274</v>
      </c>
      <c r="I111" s="147" t="str">
        <f t="shared" ca="1" si="22"/>
        <v xml:space="preserve"> </v>
      </c>
      <c r="J111" s="147" t="b">
        <f t="shared" si="16"/>
        <v>0</v>
      </c>
      <c r="K111" s="147" t="str">
        <f t="shared" ca="1" si="19"/>
        <v xml:space="preserve"> </v>
      </c>
      <c r="L111" s="147" t="b">
        <f t="shared" si="17"/>
        <v>0</v>
      </c>
      <c r="M111" s="226">
        <v>2137</v>
      </c>
      <c r="N111" s="191" t="s">
        <v>340</v>
      </c>
      <c r="O111" s="227" t="s">
        <v>40</v>
      </c>
      <c r="P111" s="191" t="s">
        <v>14</v>
      </c>
      <c r="Q111" s="131">
        <f t="shared" si="20"/>
        <v>0</v>
      </c>
      <c r="R111" s="132"/>
    </row>
    <row r="112" spans="1:18">
      <c r="A112" s="211" t="str">
        <f t="shared" ca="1" si="15"/>
        <v xml:space="preserve"> </v>
      </c>
      <c r="B112" s="193" t="b">
        <f t="shared" si="13"/>
        <v>0</v>
      </c>
      <c r="C112" s="144" t="s">
        <v>274</v>
      </c>
      <c r="D112" s="144" t="s">
        <v>274</v>
      </c>
      <c r="E112" s="144" t="str">
        <f t="shared" ca="1" si="18"/>
        <v xml:space="preserve"> </v>
      </c>
      <c r="F112" s="144" t="b">
        <f t="shared" si="21"/>
        <v>0</v>
      </c>
      <c r="G112" s="145" t="s">
        <v>274</v>
      </c>
      <c r="H112" s="146" t="s">
        <v>274</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274</v>
      </c>
      <c r="D113" s="144" t="s">
        <v>274</v>
      </c>
      <c r="E113" s="144" t="str">
        <f t="shared" ca="1" si="18"/>
        <v xml:space="preserve"> </v>
      </c>
      <c r="F113" s="144" t="b">
        <f t="shared" si="21"/>
        <v>0</v>
      </c>
      <c r="G113" s="145" t="s">
        <v>274</v>
      </c>
      <c r="H113" s="146" t="s">
        <v>274</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21</v>
      </c>
      <c r="B114" s="193" t="b">
        <f t="shared" si="13"/>
        <v>1</v>
      </c>
      <c r="C114" s="144" t="s">
        <v>274</v>
      </c>
      <c r="D114" s="144" t="s">
        <v>274</v>
      </c>
      <c r="E114" s="144" t="str">
        <f t="shared" ca="1" si="18"/>
        <v xml:space="preserve"> </v>
      </c>
      <c r="F114" s="144" t="b">
        <f t="shared" si="21"/>
        <v>0</v>
      </c>
      <c r="G114" s="145" t="s">
        <v>274</v>
      </c>
      <c r="H114" s="146" t="s">
        <v>274</v>
      </c>
      <c r="I114" s="147" t="str">
        <f t="shared" ca="1" si="22"/>
        <v xml:space="preserve"> </v>
      </c>
      <c r="J114" s="147" t="b">
        <f t="shared" si="16"/>
        <v>0</v>
      </c>
      <c r="K114" s="147" t="str">
        <f t="shared" ca="1" si="19"/>
        <v xml:space="preserve"> </v>
      </c>
      <c r="L114" s="147" t="b">
        <f t="shared" si="17"/>
        <v>0</v>
      </c>
      <c r="M114" s="226">
        <v>2192</v>
      </c>
      <c r="N114" s="191" t="s">
        <v>255</v>
      </c>
      <c r="O114" s="227" t="s">
        <v>20</v>
      </c>
      <c r="P114" s="191" t="s">
        <v>14</v>
      </c>
      <c r="Q114" s="131">
        <f t="shared" si="20"/>
        <v>0</v>
      </c>
      <c r="R114" s="132"/>
    </row>
    <row r="115" spans="1:18">
      <c r="A115" s="211">
        <f t="shared" ca="1" si="15"/>
        <v>22</v>
      </c>
      <c r="B115" s="193" t="b">
        <f t="shared" si="13"/>
        <v>1</v>
      </c>
      <c r="C115" s="144" t="s">
        <v>274</v>
      </c>
      <c r="D115" s="144" t="s">
        <v>274</v>
      </c>
      <c r="E115" s="144" t="str">
        <f t="shared" ca="1" si="18"/>
        <v xml:space="preserve"> </v>
      </c>
      <c r="F115" s="144" t="b">
        <f t="shared" si="21"/>
        <v>0</v>
      </c>
      <c r="G115" s="145" t="s">
        <v>274</v>
      </c>
      <c r="H115" s="146" t="s">
        <v>274</v>
      </c>
      <c r="I115" s="147" t="str">
        <f t="shared" ca="1" si="22"/>
        <v xml:space="preserve"> </v>
      </c>
      <c r="J115" s="147" t="b">
        <f t="shared" si="16"/>
        <v>0</v>
      </c>
      <c r="K115" s="147" t="str">
        <f t="shared" ca="1" si="19"/>
        <v xml:space="preserve"> </v>
      </c>
      <c r="L115" s="147" t="b">
        <f t="shared" si="17"/>
        <v>0</v>
      </c>
      <c r="M115" s="226">
        <v>2195</v>
      </c>
      <c r="N115" s="191" t="s">
        <v>255</v>
      </c>
      <c r="O115" s="227" t="s">
        <v>212</v>
      </c>
      <c r="P115" s="191" t="s">
        <v>14</v>
      </c>
      <c r="Q115" s="131">
        <f t="shared" si="20"/>
        <v>0</v>
      </c>
      <c r="R115" s="132"/>
    </row>
    <row r="116" spans="1:18">
      <c r="A116" s="211">
        <f t="shared" ca="1" si="15"/>
        <v>23</v>
      </c>
      <c r="B116" s="193" t="b">
        <f t="shared" si="13"/>
        <v>1</v>
      </c>
      <c r="C116" s="144" t="s">
        <v>274</v>
      </c>
      <c r="D116" s="144" t="s">
        <v>274</v>
      </c>
      <c r="E116" s="144" t="str">
        <f t="shared" ca="1" si="18"/>
        <v xml:space="preserve"> </v>
      </c>
      <c r="F116" s="144" t="b">
        <f>Q116&lt;&gt;0</f>
        <v>0</v>
      </c>
      <c r="G116" s="145" t="s">
        <v>274</v>
      </c>
      <c r="H116" s="146" t="s">
        <v>274</v>
      </c>
      <c r="I116" s="147" t="str">
        <f t="shared" ca="1" si="22"/>
        <v xml:space="preserve"> </v>
      </c>
      <c r="J116" s="147" t="b">
        <f t="shared" si="16"/>
        <v>0</v>
      </c>
      <c r="K116" s="147" t="str">
        <f t="shared" ca="1" si="19"/>
        <v xml:space="preserve"> </v>
      </c>
      <c r="L116" s="147" t="b">
        <f t="shared" si="17"/>
        <v>0</v>
      </c>
      <c r="M116" s="226">
        <v>21951</v>
      </c>
      <c r="N116" s="191" t="s">
        <v>285</v>
      </c>
      <c r="O116" s="227" t="s">
        <v>251</v>
      </c>
      <c r="P116" s="191" t="s">
        <v>14</v>
      </c>
      <c r="Q116" s="131">
        <f t="shared" si="20"/>
        <v>0</v>
      </c>
      <c r="R116" s="132"/>
    </row>
    <row r="117" spans="1:18">
      <c r="A117" s="211">
        <f t="shared" ca="1" si="15"/>
        <v>24</v>
      </c>
      <c r="B117" s="193" t="b">
        <f t="shared" si="13"/>
        <v>1</v>
      </c>
      <c r="C117" s="144" t="s">
        <v>274</v>
      </c>
      <c r="D117" s="144" t="s">
        <v>274</v>
      </c>
      <c r="E117" s="144" t="str">
        <f t="shared" ca="1" si="18"/>
        <v xml:space="preserve"> </v>
      </c>
      <c r="F117" s="144" t="b">
        <f>Q117&lt;&gt;0</f>
        <v>0</v>
      </c>
      <c r="G117" s="145" t="s">
        <v>274</v>
      </c>
      <c r="H117" s="146" t="s">
        <v>274</v>
      </c>
      <c r="I117" s="147" t="str">
        <f t="shared" ca="1" si="22"/>
        <v xml:space="preserve"> </v>
      </c>
      <c r="J117" s="147" t="b">
        <f t="shared" si="16"/>
        <v>0</v>
      </c>
      <c r="K117" s="147" t="str">
        <f t="shared" ca="1" si="19"/>
        <v xml:space="preserve"> </v>
      </c>
      <c r="L117" s="147" t="b">
        <f t="shared" si="17"/>
        <v>0</v>
      </c>
      <c r="M117" s="226">
        <v>21952</v>
      </c>
      <c r="N117" s="191" t="s">
        <v>316</v>
      </c>
      <c r="O117" s="227" t="s">
        <v>252</v>
      </c>
      <c r="P117" s="191" t="s">
        <v>14</v>
      </c>
      <c r="Q117" s="131">
        <f t="shared" si="20"/>
        <v>0</v>
      </c>
      <c r="R117" s="132"/>
    </row>
    <row r="118" spans="1:18">
      <c r="A118" s="211">
        <f t="shared" ca="1" si="15"/>
        <v>25</v>
      </c>
      <c r="B118" s="193" t="b">
        <f t="shared" si="13"/>
        <v>1</v>
      </c>
      <c r="C118" s="144" t="s">
        <v>274</v>
      </c>
      <c r="D118" s="144" t="s">
        <v>274</v>
      </c>
      <c r="E118" s="144" t="str">
        <f ca="1">IF(F118,COUNTIF(OFFSET(F118,ROW()*-1+3,,ROW()-2),TRUE)," ")</f>
        <v xml:space="preserve"> </v>
      </c>
      <c r="F118" s="144" t="b">
        <f>Q118&lt;&gt;0</f>
        <v>0</v>
      </c>
      <c r="G118" s="145" t="s">
        <v>274</v>
      </c>
      <c r="H118" s="146" t="s">
        <v>274</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284</v>
      </c>
      <c r="O118" s="227" t="s">
        <v>283</v>
      </c>
      <c r="P118" s="191" t="s">
        <v>14</v>
      </c>
      <c r="Q118" s="131">
        <f t="shared" si="20"/>
        <v>0</v>
      </c>
      <c r="R118" s="132"/>
    </row>
    <row r="119" spans="1:18">
      <c r="A119" s="211" t="str">
        <f t="shared" ca="1" si="15"/>
        <v xml:space="preserve"> </v>
      </c>
      <c r="B119" s="193" t="b">
        <f t="shared" si="13"/>
        <v>0</v>
      </c>
      <c r="C119" s="144" t="s">
        <v>274</v>
      </c>
      <c r="D119" s="144" t="s">
        <v>274</v>
      </c>
      <c r="E119" s="144" t="str">
        <f t="shared" ca="1" si="18"/>
        <v xml:space="preserve"> </v>
      </c>
      <c r="F119" s="144" t="b">
        <f t="shared" si="21"/>
        <v>0</v>
      </c>
      <c r="G119" s="145" t="s">
        <v>274</v>
      </c>
      <c r="H119" s="146" t="s">
        <v>274</v>
      </c>
      <c r="I119" s="147" t="str">
        <f t="shared" ca="1" si="22"/>
        <v xml:space="preserve"> </v>
      </c>
      <c r="J119" s="147" t="b">
        <f t="shared" si="16"/>
        <v>0</v>
      </c>
      <c r="K119" s="147" t="str">
        <f t="shared" ca="1" si="19"/>
        <v xml:space="preserve"> </v>
      </c>
      <c r="L119" s="147" t="b">
        <f t="shared" si="17"/>
        <v>0</v>
      </c>
      <c r="M119" s="226">
        <v>2196</v>
      </c>
      <c r="N119" s="191"/>
      <c r="O119" s="227" t="s">
        <v>213</v>
      </c>
      <c r="P119" s="191" t="s">
        <v>14</v>
      </c>
      <c r="Q119" s="131">
        <f t="shared" si="20"/>
        <v>0</v>
      </c>
      <c r="R119" s="132"/>
    </row>
    <row r="120" spans="1:18">
      <c r="A120" s="211" t="s">
        <v>401</v>
      </c>
      <c r="B120" s="193" t="s">
        <v>401</v>
      </c>
      <c r="C120" s="144" t="s">
        <v>274</v>
      </c>
      <c r="D120" s="144" t="s">
        <v>274</v>
      </c>
      <c r="E120" s="144">
        <f t="shared" ca="1" si="18"/>
        <v>3</v>
      </c>
      <c r="F120" s="144" t="b">
        <f t="shared" si="21"/>
        <v>1</v>
      </c>
      <c r="G120" s="145" t="s">
        <v>274</v>
      </c>
      <c r="H120" s="146" t="s">
        <v>274</v>
      </c>
      <c r="I120" s="147" t="s">
        <v>274</v>
      </c>
      <c r="J120" s="147" t="s">
        <v>274</v>
      </c>
      <c r="K120" s="147" t="s">
        <v>274</v>
      </c>
      <c r="L120" s="147" t="s">
        <v>274</v>
      </c>
      <c r="N120" s="104"/>
      <c r="O120" s="100" t="s">
        <v>241</v>
      </c>
      <c r="Q120" s="131">
        <f>SUMIF(P95:P119,"貸",Q95:Q119)-SUMIF(P95:P119,"借",Q95:Q119)</f>
        <v>5000</v>
      </c>
      <c r="R120" s="132"/>
    </row>
    <row r="121" spans="1:18" s="123" customFormat="1" hidden="1">
      <c r="A121" s="211" t="s">
        <v>357</v>
      </c>
      <c r="B121" s="193" t="b">
        <f t="shared" si="13"/>
        <v>0</v>
      </c>
      <c r="C121" s="144" t="s">
        <v>274</v>
      </c>
      <c r="D121" s="144" t="s">
        <v>274</v>
      </c>
      <c r="E121" s="144">
        <f t="shared" ca="1" si="18"/>
        <v>4</v>
      </c>
      <c r="F121" s="149" t="b">
        <f>F120</f>
        <v>1</v>
      </c>
      <c r="G121" s="145" t="s">
        <v>274</v>
      </c>
      <c r="H121" s="146" t="s">
        <v>274</v>
      </c>
      <c r="I121" s="147" t="s">
        <v>274</v>
      </c>
      <c r="J121" s="147" t="s">
        <v>274</v>
      </c>
      <c r="K121" s="147" t="s">
        <v>274</v>
      </c>
      <c r="L121" s="147" t="s">
        <v>274</v>
      </c>
      <c r="M121" s="121"/>
      <c r="N121" s="121"/>
      <c r="O121" s="156"/>
      <c r="P121" s="122"/>
      <c r="Q121" s="133"/>
      <c r="R121" s="134"/>
    </row>
    <row r="122" spans="1:18">
      <c r="A122" s="211" t="s">
        <v>401</v>
      </c>
      <c r="B122" s="193" t="s">
        <v>401</v>
      </c>
      <c r="C122" s="144" t="s">
        <v>274</v>
      </c>
      <c r="D122" s="144" t="s">
        <v>274</v>
      </c>
      <c r="E122" s="144" t="str">
        <f t="shared" ca="1" si="18"/>
        <v xml:space="preserve"> </v>
      </c>
      <c r="F122" s="144" t="b">
        <f>F137</f>
        <v>0</v>
      </c>
      <c r="G122" s="145" t="s">
        <v>274</v>
      </c>
      <c r="H122" s="146" t="s">
        <v>274</v>
      </c>
      <c r="I122" s="147" t="s">
        <v>274</v>
      </c>
      <c r="J122" s="147" t="s">
        <v>274</v>
      </c>
      <c r="K122" s="147" t="s">
        <v>274</v>
      </c>
      <c r="L122" s="147" t="s">
        <v>274</v>
      </c>
      <c r="M122" s="112"/>
      <c r="N122" s="104"/>
      <c r="O122" s="114" t="s">
        <v>240</v>
      </c>
      <c r="P122" s="113"/>
      <c r="Q122" s="131"/>
      <c r="R122" s="132"/>
    </row>
    <row r="123" spans="1:18">
      <c r="A123" s="211" t="str">
        <f t="shared" ca="1" si="15"/>
        <v xml:space="preserve"> </v>
      </c>
      <c r="B123" s="193" t="b">
        <f t="shared" si="13"/>
        <v>0</v>
      </c>
      <c r="C123" s="144" t="s">
        <v>274</v>
      </c>
      <c r="D123" s="144" t="s">
        <v>274</v>
      </c>
      <c r="E123" s="144" t="str">
        <f t="shared" ca="1" si="18"/>
        <v xml:space="preserve"> </v>
      </c>
      <c r="F123" s="144" t="b">
        <f t="shared" ref="F123:F139" si="23">Q123&lt;&gt;0</f>
        <v>0</v>
      </c>
      <c r="G123" s="145" t="s">
        <v>274</v>
      </c>
      <c r="H123" s="146" t="s">
        <v>274</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214</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274</v>
      </c>
      <c r="D124" s="144" t="s">
        <v>274</v>
      </c>
      <c r="E124" s="144" t="str">
        <f t="shared" ca="1" si="18"/>
        <v xml:space="preserve"> </v>
      </c>
      <c r="F124" s="144" t="b">
        <f t="shared" si="23"/>
        <v>0</v>
      </c>
      <c r="G124" s="145" t="s">
        <v>274</v>
      </c>
      <c r="H124" s="146" t="s">
        <v>274</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274</v>
      </c>
      <c r="D125" s="144" t="s">
        <v>274</v>
      </c>
      <c r="E125" s="144" t="str">
        <f t="shared" ca="1" si="18"/>
        <v xml:space="preserve"> </v>
      </c>
      <c r="F125" s="144" t="b">
        <f t="shared" si="23"/>
        <v>0</v>
      </c>
      <c r="G125" s="145" t="s">
        <v>274</v>
      </c>
      <c r="H125" s="146" t="s">
        <v>274</v>
      </c>
      <c r="I125" s="147" t="str">
        <f t="shared" ca="1" si="24"/>
        <v xml:space="preserve"> </v>
      </c>
      <c r="J125" s="147" t="b">
        <f t="shared" si="16"/>
        <v>0</v>
      </c>
      <c r="K125" s="147" t="str">
        <f t="shared" ca="1" si="25"/>
        <v xml:space="preserve"> </v>
      </c>
      <c r="L125" s="147" t="b">
        <f t="shared" si="17"/>
        <v>0</v>
      </c>
      <c r="M125" s="226">
        <v>2230</v>
      </c>
      <c r="N125" s="191"/>
      <c r="O125" s="227" t="s">
        <v>215</v>
      </c>
      <c r="P125" s="191" t="s">
        <v>14</v>
      </c>
      <c r="Q125" s="131">
        <f t="shared" si="26"/>
        <v>0</v>
      </c>
      <c r="R125" s="132"/>
    </row>
    <row r="126" spans="1:18">
      <c r="A126" s="211" t="str">
        <f t="shared" ca="1" si="15"/>
        <v xml:space="preserve"> </v>
      </c>
      <c r="B126" s="193" t="b">
        <f t="shared" si="13"/>
        <v>0</v>
      </c>
      <c r="C126" s="144" t="s">
        <v>274</v>
      </c>
      <c r="D126" s="144" t="s">
        <v>274</v>
      </c>
      <c r="E126" s="144" t="str">
        <f t="shared" ca="1" si="18"/>
        <v xml:space="preserve"> </v>
      </c>
      <c r="F126" s="144" t="b">
        <f t="shared" si="23"/>
        <v>0</v>
      </c>
      <c r="G126" s="145" t="s">
        <v>274</v>
      </c>
      <c r="H126" s="146" t="s">
        <v>274</v>
      </c>
      <c r="I126" s="147" t="str">
        <f t="shared" ca="1" si="24"/>
        <v xml:space="preserve"> </v>
      </c>
      <c r="J126" s="147" t="b">
        <f t="shared" si="16"/>
        <v>0</v>
      </c>
      <c r="K126" s="147" t="str">
        <f t="shared" ca="1" si="25"/>
        <v xml:space="preserve"> </v>
      </c>
      <c r="L126" s="147" t="b">
        <f t="shared" si="17"/>
        <v>0</v>
      </c>
      <c r="M126" s="226">
        <v>2240</v>
      </c>
      <c r="N126" s="191"/>
      <c r="O126" s="227" t="s">
        <v>216</v>
      </c>
      <c r="P126" s="191" t="s">
        <v>14</v>
      </c>
      <c r="Q126" s="131">
        <f t="shared" si="26"/>
        <v>0</v>
      </c>
      <c r="R126" s="132"/>
    </row>
    <row r="127" spans="1:18">
      <c r="A127" s="211" t="str">
        <f t="shared" ca="1" si="15"/>
        <v xml:space="preserve"> </v>
      </c>
      <c r="B127" s="193" t="b">
        <f t="shared" si="13"/>
        <v>0</v>
      </c>
      <c r="C127" s="144" t="s">
        <v>274</v>
      </c>
      <c r="D127" s="144" t="s">
        <v>274</v>
      </c>
      <c r="E127" s="144" t="str">
        <f t="shared" ca="1" si="18"/>
        <v xml:space="preserve"> </v>
      </c>
      <c r="F127" s="144" t="b">
        <f t="shared" si="23"/>
        <v>0</v>
      </c>
      <c r="G127" s="145" t="s">
        <v>274</v>
      </c>
      <c r="H127" s="146" t="s">
        <v>274</v>
      </c>
      <c r="I127" s="147" t="str">
        <f t="shared" ca="1" si="24"/>
        <v xml:space="preserve"> </v>
      </c>
      <c r="J127" s="147" t="b">
        <f t="shared" si="16"/>
        <v>0</v>
      </c>
      <c r="K127" s="147" t="str">
        <f t="shared" ca="1" si="25"/>
        <v xml:space="preserve"> </v>
      </c>
      <c r="L127" s="147" t="b">
        <f t="shared" si="17"/>
        <v>0</v>
      </c>
      <c r="M127" s="226">
        <v>2260</v>
      </c>
      <c r="N127" s="191"/>
      <c r="O127" s="227" t="s">
        <v>217</v>
      </c>
      <c r="P127" s="191" t="s">
        <v>14</v>
      </c>
      <c r="Q127" s="131">
        <f t="shared" si="26"/>
        <v>0</v>
      </c>
      <c r="R127" s="132"/>
    </row>
    <row r="128" spans="1:18">
      <c r="A128" s="211" t="str">
        <f t="shared" ca="1" si="15"/>
        <v xml:space="preserve"> </v>
      </c>
      <c r="B128" s="193" t="b">
        <f t="shared" si="13"/>
        <v>0</v>
      </c>
      <c r="C128" s="144" t="s">
        <v>274</v>
      </c>
      <c r="D128" s="144" t="s">
        <v>274</v>
      </c>
      <c r="E128" s="144" t="str">
        <f t="shared" ca="1" si="18"/>
        <v xml:space="preserve"> </v>
      </c>
      <c r="F128" s="144" t="b">
        <f t="shared" si="23"/>
        <v>0</v>
      </c>
      <c r="G128" s="145" t="s">
        <v>274</v>
      </c>
      <c r="H128" s="146" t="s">
        <v>274</v>
      </c>
      <c r="I128" s="147" t="str">
        <f t="shared" ca="1" si="24"/>
        <v xml:space="preserve"> </v>
      </c>
      <c r="J128" s="147" t="b">
        <f t="shared" si="16"/>
        <v>0</v>
      </c>
      <c r="K128" s="147" t="str">
        <f t="shared" ca="1" si="25"/>
        <v xml:space="preserve"> </v>
      </c>
      <c r="L128" s="147" t="b">
        <f t="shared" si="17"/>
        <v>0</v>
      </c>
      <c r="M128" s="226">
        <v>2270</v>
      </c>
      <c r="N128" s="191"/>
      <c r="O128" s="227" t="s">
        <v>218</v>
      </c>
      <c r="P128" s="191" t="s">
        <v>14</v>
      </c>
      <c r="Q128" s="131">
        <f t="shared" si="26"/>
        <v>0</v>
      </c>
      <c r="R128" s="132"/>
    </row>
    <row r="129" spans="1:18">
      <c r="A129" s="211" t="str">
        <f t="shared" ca="1" si="15"/>
        <v xml:space="preserve"> </v>
      </c>
      <c r="B129" s="193" t="b">
        <f t="shared" si="13"/>
        <v>0</v>
      </c>
      <c r="C129" s="144" t="s">
        <v>274</v>
      </c>
      <c r="D129" s="144" t="s">
        <v>274</v>
      </c>
      <c r="E129" s="144" t="str">
        <f t="shared" ca="1" si="18"/>
        <v xml:space="preserve"> </v>
      </c>
      <c r="F129" s="144" t="b">
        <f t="shared" si="23"/>
        <v>0</v>
      </c>
      <c r="G129" s="145" t="s">
        <v>274</v>
      </c>
      <c r="H129" s="146" t="s">
        <v>274</v>
      </c>
      <c r="I129" s="147" t="str">
        <f t="shared" ca="1" si="24"/>
        <v xml:space="preserve"> </v>
      </c>
      <c r="J129" s="147" t="b">
        <f t="shared" si="16"/>
        <v>0</v>
      </c>
      <c r="K129" s="147" t="str">
        <f t="shared" ca="1" si="25"/>
        <v xml:space="preserve"> </v>
      </c>
      <c r="L129" s="147" t="b">
        <f t="shared" si="17"/>
        <v>0</v>
      </c>
      <c r="M129" s="226">
        <v>2280</v>
      </c>
      <c r="N129" s="191"/>
      <c r="O129" s="227" t="s">
        <v>219</v>
      </c>
      <c r="P129" s="191" t="s">
        <v>14</v>
      </c>
      <c r="Q129" s="131">
        <f t="shared" si="26"/>
        <v>0</v>
      </c>
      <c r="R129" s="132"/>
    </row>
    <row r="130" spans="1:18">
      <c r="A130" s="211" t="str">
        <f t="shared" ca="1" si="15"/>
        <v xml:space="preserve"> </v>
      </c>
      <c r="B130" s="193" t="b">
        <f t="shared" si="13"/>
        <v>0</v>
      </c>
      <c r="C130" s="144" t="s">
        <v>274</v>
      </c>
      <c r="D130" s="144" t="s">
        <v>274</v>
      </c>
      <c r="E130" s="144" t="str">
        <f t="shared" ca="1" si="18"/>
        <v xml:space="preserve"> </v>
      </c>
      <c r="F130" s="144" t="b">
        <f t="shared" si="23"/>
        <v>0</v>
      </c>
      <c r="G130" s="145" t="s">
        <v>274</v>
      </c>
      <c r="H130" s="146" t="s">
        <v>274</v>
      </c>
      <c r="I130" s="147" t="str">
        <f t="shared" ca="1" si="24"/>
        <v xml:space="preserve"> </v>
      </c>
      <c r="J130" s="147" t="b">
        <f t="shared" si="16"/>
        <v>0</v>
      </c>
      <c r="K130" s="147" t="str">
        <f t="shared" ca="1" si="25"/>
        <v xml:space="preserve"> </v>
      </c>
      <c r="L130" s="147" t="b">
        <f t="shared" si="17"/>
        <v>0</v>
      </c>
      <c r="M130" s="226">
        <v>2281</v>
      </c>
      <c r="N130" s="191"/>
      <c r="O130" s="227" t="s">
        <v>220</v>
      </c>
      <c r="P130" s="191" t="s">
        <v>14</v>
      </c>
      <c r="Q130" s="131">
        <f t="shared" si="26"/>
        <v>0</v>
      </c>
      <c r="R130" s="132"/>
    </row>
    <row r="131" spans="1:18">
      <c r="A131" s="211" t="str">
        <f t="shared" ca="1" si="15"/>
        <v xml:space="preserve"> </v>
      </c>
      <c r="B131" s="193" t="b">
        <f t="shared" si="13"/>
        <v>0</v>
      </c>
      <c r="C131" s="144" t="s">
        <v>274</v>
      </c>
      <c r="D131" s="144" t="s">
        <v>274</v>
      </c>
      <c r="E131" s="144" t="str">
        <f t="shared" ca="1" si="18"/>
        <v xml:space="preserve"> </v>
      </c>
      <c r="F131" s="144" t="b">
        <f t="shared" si="23"/>
        <v>0</v>
      </c>
      <c r="G131" s="145" t="s">
        <v>274</v>
      </c>
      <c r="H131" s="146" t="s">
        <v>274</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274</v>
      </c>
      <c r="D132" s="144" t="s">
        <v>274</v>
      </c>
      <c r="E132" s="144" t="str">
        <f t="shared" ca="1" si="18"/>
        <v xml:space="preserve"> </v>
      </c>
      <c r="F132" s="144" t="b">
        <f t="shared" si="23"/>
        <v>0</v>
      </c>
      <c r="G132" s="145" t="s">
        <v>274</v>
      </c>
      <c r="H132" s="146" t="s">
        <v>274</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274</v>
      </c>
      <c r="D133" s="144" t="s">
        <v>274</v>
      </c>
      <c r="E133" s="144" t="str">
        <f t="shared" ca="1" si="18"/>
        <v xml:space="preserve"> </v>
      </c>
      <c r="F133" s="144" t="b">
        <f t="shared" si="23"/>
        <v>0</v>
      </c>
      <c r="G133" s="145" t="s">
        <v>274</v>
      </c>
      <c r="H133" s="146" t="s">
        <v>274</v>
      </c>
      <c r="I133" s="147" t="str">
        <f t="shared" ca="1" si="24"/>
        <v xml:space="preserve"> </v>
      </c>
      <c r="J133" s="147" t="b">
        <f t="shared" si="16"/>
        <v>0</v>
      </c>
      <c r="K133" s="147" t="str">
        <f t="shared" ca="1" si="25"/>
        <v xml:space="preserve"> </v>
      </c>
      <c r="L133" s="147" t="b">
        <f t="shared" si="17"/>
        <v>0</v>
      </c>
      <c r="M133" s="226">
        <v>2940</v>
      </c>
      <c r="N133" s="191" t="s">
        <v>475</v>
      </c>
      <c r="O133" s="227" t="s">
        <v>47</v>
      </c>
      <c r="P133" s="191" t="s">
        <v>14</v>
      </c>
      <c r="Q133" s="131">
        <f t="shared" si="26"/>
        <v>0</v>
      </c>
      <c r="R133" s="132"/>
    </row>
    <row r="134" spans="1:18">
      <c r="A134" s="211" t="str">
        <f t="shared" ca="1" si="15"/>
        <v xml:space="preserve"> </v>
      </c>
      <c r="B134" s="193" t="b">
        <f t="shared" ref="B134:B197" si="27">N134="Y"</f>
        <v>0</v>
      </c>
      <c r="C134" s="144" t="s">
        <v>274</v>
      </c>
      <c r="D134" s="144" t="s">
        <v>274</v>
      </c>
      <c r="E134" s="144" t="str">
        <f t="shared" ca="1" si="18"/>
        <v xml:space="preserve"> </v>
      </c>
      <c r="F134" s="144" t="b">
        <f t="shared" si="23"/>
        <v>0</v>
      </c>
      <c r="G134" s="145" t="s">
        <v>274</v>
      </c>
      <c r="H134" s="146" t="s">
        <v>274</v>
      </c>
      <c r="I134" s="147" t="str">
        <f t="shared" ca="1" si="24"/>
        <v xml:space="preserve"> </v>
      </c>
      <c r="J134" s="147" t="b">
        <f t="shared" si="16"/>
        <v>0</v>
      </c>
      <c r="K134" s="147" t="str">
        <f t="shared" ca="1" si="25"/>
        <v xml:space="preserve"> </v>
      </c>
      <c r="L134" s="147" t="b">
        <f t="shared" si="17"/>
        <v>0</v>
      </c>
      <c r="M134" s="226">
        <v>2951</v>
      </c>
      <c r="N134" s="191"/>
      <c r="O134" s="227" t="s">
        <v>221</v>
      </c>
      <c r="P134" s="191" t="s">
        <v>14</v>
      </c>
      <c r="Q134" s="131">
        <f t="shared" si="26"/>
        <v>0</v>
      </c>
      <c r="R134" s="132"/>
    </row>
    <row r="135" spans="1:18">
      <c r="A135" s="211" t="str">
        <f t="shared" ref="A135:A198" ca="1" si="28">IF(B135,COUNTIF(OFFSET(B135,ROW()*-1+3,,ROW()-2),TRUE)," ")</f>
        <v xml:space="preserve"> </v>
      </c>
      <c r="B135" s="193" t="b">
        <f t="shared" si="27"/>
        <v>0</v>
      </c>
      <c r="C135" s="144" t="s">
        <v>274</v>
      </c>
      <c r="D135" s="144" t="s">
        <v>274</v>
      </c>
      <c r="E135" s="144" t="str">
        <f t="shared" ca="1" si="18"/>
        <v xml:space="preserve"> </v>
      </c>
      <c r="F135" s="144" t="b">
        <f t="shared" si="23"/>
        <v>0</v>
      </c>
      <c r="G135" s="145" t="s">
        <v>274</v>
      </c>
      <c r="H135" s="146" t="s">
        <v>274</v>
      </c>
      <c r="I135" s="147" t="str">
        <f t="shared" ca="1" si="24"/>
        <v xml:space="preserve"> </v>
      </c>
      <c r="J135" s="147" t="b">
        <f t="shared" si="16"/>
        <v>0</v>
      </c>
      <c r="K135" s="147" t="str">
        <f t="shared" ca="1" si="25"/>
        <v xml:space="preserve"> </v>
      </c>
      <c r="L135" s="147" t="b">
        <f t="shared" si="17"/>
        <v>0</v>
      </c>
      <c r="M135" s="226">
        <v>2970</v>
      </c>
      <c r="N135" s="191"/>
      <c r="O135" s="227" t="s">
        <v>222</v>
      </c>
      <c r="P135" s="191" t="s">
        <v>14</v>
      </c>
      <c r="Q135" s="131">
        <f t="shared" si="26"/>
        <v>0</v>
      </c>
      <c r="R135" s="132"/>
    </row>
    <row r="136" spans="1:18">
      <c r="A136" s="211" t="str">
        <f t="shared" ca="1" si="28"/>
        <v xml:space="preserve"> </v>
      </c>
      <c r="B136" s="193" t="b">
        <f t="shared" si="27"/>
        <v>0</v>
      </c>
      <c r="C136" s="144" t="s">
        <v>274</v>
      </c>
      <c r="D136" s="144" t="s">
        <v>274</v>
      </c>
      <c r="E136" s="144" t="str">
        <f t="shared" ca="1" si="18"/>
        <v xml:space="preserve"> </v>
      </c>
      <c r="F136" s="144" t="b">
        <f t="shared" si="23"/>
        <v>0</v>
      </c>
      <c r="G136" s="145" t="s">
        <v>274</v>
      </c>
      <c r="H136" s="146" t="s">
        <v>274</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223</v>
      </c>
      <c r="P136" s="191" t="s">
        <v>14</v>
      </c>
      <c r="Q136" s="131">
        <f t="shared" si="26"/>
        <v>0</v>
      </c>
      <c r="R136" s="132"/>
    </row>
    <row r="137" spans="1:18">
      <c r="A137" s="211" t="s">
        <v>401</v>
      </c>
      <c r="B137" s="193" t="s">
        <v>401</v>
      </c>
      <c r="C137" s="144" t="s">
        <v>274</v>
      </c>
      <c r="D137" s="144" t="s">
        <v>274</v>
      </c>
      <c r="E137" s="144" t="str">
        <f t="shared" ca="1" si="18"/>
        <v xml:space="preserve"> </v>
      </c>
      <c r="F137" s="144" t="b">
        <f t="shared" si="23"/>
        <v>0</v>
      </c>
      <c r="G137" s="145" t="s">
        <v>274</v>
      </c>
      <c r="H137" s="146" t="s">
        <v>274</v>
      </c>
      <c r="I137" s="147" t="s">
        <v>274</v>
      </c>
      <c r="J137" s="147" t="s">
        <v>274</v>
      </c>
      <c r="K137" s="147" t="s">
        <v>274</v>
      </c>
      <c r="L137" s="147" t="s">
        <v>274</v>
      </c>
      <c r="N137" s="104"/>
      <c r="O137" s="100" t="s">
        <v>242</v>
      </c>
      <c r="Q137" s="131">
        <f>SUMIF(P123:P136,"貸",Q123:Q136)-SUMIF(P123:P136,"借",Q123:Q136)</f>
        <v>0</v>
      </c>
      <c r="R137" s="132"/>
    </row>
    <row r="138" spans="1:18" s="123" customFormat="1" hidden="1">
      <c r="A138" s="211" t="s">
        <v>357</v>
      </c>
      <c r="B138" s="193" t="b">
        <f t="shared" si="27"/>
        <v>0</v>
      </c>
      <c r="C138" s="144" t="s">
        <v>274</v>
      </c>
      <c r="D138" s="144" t="s">
        <v>274</v>
      </c>
      <c r="E138" s="144" t="str">
        <f t="shared" ca="1" si="18"/>
        <v xml:space="preserve"> </v>
      </c>
      <c r="F138" s="149" t="b">
        <f>F137</f>
        <v>0</v>
      </c>
      <c r="G138" s="145" t="s">
        <v>274</v>
      </c>
      <c r="H138" s="146" t="s">
        <v>274</v>
      </c>
      <c r="I138" s="147" t="s">
        <v>274</v>
      </c>
      <c r="J138" s="147" t="s">
        <v>274</v>
      </c>
      <c r="K138" s="147" t="s">
        <v>274</v>
      </c>
      <c r="L138" s="147" t="s">
        <v>274</v>
      </c>
      <c r="M138" s="121"/>
      <c r="N138" s="121"/>
      <c r="O138" s="125"/>
      <c r="P138" s="122"/>
      <c r="Q138" s="133"/>
      <c r="R138" s="134"/>
    </row>
    <row r="139" spans="1:18" ht="17.5" thickBot="1">
      <c r="A139" s="211" t="s">
        <v>401</v>
      </c>
      <c r="B139" s="193" t="s">
        <v>401</v>
      </c>
      <c r="C139" s="144" t="s">
        <v>274</v>
      </c>
      <c r="D139" s="144" t="s">
        <v>274</v>
      </c>
      <c r="E139" s="144">
        <f t="shared" ca="1" si="18"/>
        <v>5</v>
      </c>
      <c r="F139" s="144" t="b">
        <f t="shared" si="23"/>
        <v>1</v>
      </c>
      <c r="G139" s="145" t="s">
        <v>274</v>
      </c>
      <c r="H139" s="146" t="s">
        <v>274</v>
      </c>
      <c r="I139" s="147" t="s">
        <v>274</v>
      </c>
      <c r="J139" s="147" t="s">
        <v>274</v>
      </c>
      <c r="K139" s="147" t="s">
        <v>274</v>
      </c>
      <c r="L139" s="147" t="s">
        <v>274</v>
      </c>
      <c r="M139" s="115"/>
      <c r="N139" s="115"/>
      <c r="O139" s="157" t="s">
        <v>247</v>
      </c>
      <c r="P139" s="116"/>
      <c r="Q139" s="131">
        <f>Q120+Q137</f>
        <v>5000</v>
      </c>
      <c r="R139" s="132"/>
    </row>
    <row r="140" spans="1:18" s="123" customFormat="1" hidden="1">
      <c r="A140" s="211" t="s">
        <v>357</v>
      </c>
      <c r="B140" s="193" t="b">
        <f t="shared" si="27"/>
        <v>0</v>
      </c>
      <c r="C140" s="144" t="s">
        <v>274</v>
      </c>
      <c r="D140" s="144" t="s">
        <v>274</v>
      </c>
      <c r="E140" s="144">
        <f t="shared" ca="1" si="18"/>
        <v>6</v>
      </c>
      <c r="F140" s="149" t="b">
        <f>F139</f>
        <v>1</v>
      </c>
      <c r="G140" s="145" t="s">
        <v>274</v>
      </c>
      <c r="H140" s="146" t="s">
        <v>274</v>
      </c>
      <c r="I140" s="147" t="s">
        <v>274</v>
      </c>
      <c r="J140" s="147" t="s">
        <v>274</v>
      </c>
      <c r="K140" s="147" t="s">
        <v>274</v>
      </c>
      <c r="L140" s="147" t="s">
        <v>274</v>
      </c>
      <c r="M140" s="121"/>
      <c r="N140" s="121"/>
      <c r="O140" s="125"/>
      <c r="P140" s="122"/>
      <c r="Q140" s="133"/>
      <c r="R140" s="134"/>
    </row>
    <row r="141" spans="1:18">
      <c r="A141" s="211" t="s">
        <v>401</v>
      </c>
      <c r="B141" s="193" t="s">
        <v>401</v>
      </c>
      <c r="C141" s="144" t="s">
        <v>274</v>
      </c>
      <c r="D141" s="144" t="s">
        <v>274</v>
      </c>
      <c r="E141" s="144">
        <f t="shared" ca="1" si="18"/>
        <v>7</v>
      </c>
      <c r="F141" s="144" t="b">
        <f>F157</f>
        <v>1</v>
      </c>
      <c r="G141" s="145" t="s">
        <v>274</v>
      </c>
      <c r="H141" s="146" t="s">
        <v>274</v>
      </c>
      <c r="I141" s="147" t="s">
        <v>274</v>
      </c>
      <c r="J141" s="147" t="s">
        <v>274</v>
      </c>
      <c r="K141" s="147" t="s">
        <v>274</v>
      </c>
      <c r="L141" s="147" t="s">
        <v>274</v>
      </c>
      <c r="M141" s="112"/>
      <c r="N141" s="104"/>
      <c r="O141" s="114" t="s">
        <v>243</v>
      </c>
      <c r="P141" s="113"/>
      <c r="Q141" s="131"/>
      <c r="R141" s="132"/>
    </row>
    <row r="142" spans="1:18">
      <c r="A142" s="211">
        <f t="shared" ca="1" si="28"/>
        <v>26</v>
      </c>
      <c r="B142" s="193" t="b">
        <f t="shared" si="27"/>
        <v>1</v>
      </c>
      <c r="C142" s="144" t="s">
        <v>274</v>
      </c>
      <c r="D142" s="144" t="s">
        <v>274</v>
      </c>
      <c r="E142" s="144">
        <f t="shared" ca="1" si="18"/>
        <v>8</v>
      </c>
      <c r="F142" s="144" t="b">
        <f t="shared" ref="F142:F157" si="31">Q142&lt;&gt;0</f>
        <v>1</v>
      </c>
      <c r="G142" s="145" t="s">
        <v>274</v>
      </c>
      <c r="H142" s="146" t="s">
        <v>274</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255</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274</v>
      </c>
      <c r="D143" s="144" t="s">
        <v>274</v>
      </c>
      <c r="E143" s="144" t="str">
        <f t="shared" ca="1" si="18"/>
        <v xml:space="preserve"> </v>
      </c>
      <c r="F143" s="144" t="b">
        <f t="shared" si="31"/>
        <v>0</v>
      </c>
      <c r="G143" s="145" t="s">
        <v>274</v>
      </c>
      <c r="H143" s="146" t="s">
        <v>274</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274</v>
      </c>
      <c r="D144" s="144" t="s">
        <v>274</v>
      </c>
      <c r="E144" s="144" t="str">
        <f t="shared" ca="1" si="18"/>
        <v xml:space="preserve"> </v>
      </c>
      <c r="F144" s="144" t="b">
        <f t="shared" si="31"/>
        <v>0</v>
      </c>
      <c r="G144" s="145" t="s">
        <v>274</v>
      </c>
      <c r="H144" s="146" t="s">
        <v>274</v>
      </c>
      <c r="I144" s="147" t="str">
        <f t="shared" ca="1" si="32"/>
        <v xml:space="preserve"> </v>
      </c>
      <c r="J144" s="147" t="b">
        <f t="shared" si="29"/>
        <v>0</v>
      </c>
      <c r="K144" s="147" t="str">
        <f t="shared" ca="1" si="33"/>
        <v xml:space="preserve"> </v>
      </c>
      <c r="L144" s="147" t="b">
        <f t="shared" si="30"/>
        <v>0</v>
      </c>
      <c r="M144" s="226">
        <v>3410</v>
      </c>
      <c r="N144" s="191"/>
      <c r="O144" s="227" t="s">
        <v>224</v>
      </c>
      <c r="P144" s="191" t="s">
        <v>14</v>
      </c>
      <c r="Q144" s="131">
        <f t="shared" si="34"/>
        <v>0</v>
      </c>
      <c r="R144" s="132"/>
    </row>
    <row r="145" spans="1:19">
      <c r="A145" s="211" t="str">
        <f t="shared" ca="1" si="28"/>
        <v xml:space="preserve"> </v>
      </c>
      <c r="B145" s="193" t="b">
        <f t="shared" si="27"/>
        <v>0</v>
      </c>
      <c r="C145" s="144" t="s">
        <v>274</v>
      </c>
      <c r="D145" s="144" t="s">
        <v>274</v>
      </c>
      <c r="E145" s="144" t="str">
        <f t="shared" ca="1" si="18"/>
        <v xml:space="preserve"> </v>
      </c>
      <c r="F145" s="144" t="b">
        <f t="shared" si="31"/>
        <v>0</v>
      </c>
      <c r="G145" s="145" t="s">
        <v>274</v>
      </c>
      <c r="H145" s="146" t="s">
        <v>274</v>
      </c>
      <c r="I145" s="147" t="str">
        <f t="shared" ca="1" si="32"/>
        <v xml:space="preserve"> </v>
      </c>
      <c r="J145" s="147" t="b">
        <f t="shared" si="29"/>
        <v>0</v>
      </c>
      <c r="K145" s="147" t="str">
        <f t="shared" ca="1" si="33"/>
        <v xml:space="preserve"> </v>
      </c>
      <c r="L145" s="147" t="b">
        <f t="shared" si="30"/>
        <v>0</v>
      </c>
      <c r="M145" s="226">
        <v>3420</v>
      </c>
      <c r="N145" s="191"/>
      <c r="O145" s="227" t="s">
        <v>225</v>
      </c>
      <c r="P145" s="191" t="s">
        <v>14</v>
      </c>
      <c r="Q145" s="131">
        <f t="shared" si="34"/>
        <v>0</v>
      </c>
      <c r="R145" s="132"/>
    </row>
    <row r="146" spans="1:19">
      <c r="A146" s="211">
        <f t="shared" ca="1" si="28"/>
        <v>27</v>
      </c>
      <c r="B146" s="193" t="b">
        <f t="shared" si="27"/>
        <v>1</v>
      </c>
      <c r="C146" s="144" t="s">
        <v>274</v>
      </c>
      <c r="D146" s="144" t="s">
        <v>274</v>
      </c>
      <c r="E146" s="144">
        <f t="shared" ca="1" si="18"/>
        <v>9</v>
      </c>
      <c r="F146" s="144" t="b">
        <f t="shared" si="31"/>
        <v>1</v>
      </c>
      <c r="G146" s="145" t="s">
        <v>274</v>
      </c>
      <c r="H146" s="146" t="s">
        <v>274</v>
      </c>
      <c r="I146" s="147" t="str">
        <f t="shared" ca="1" si="32"/>
        <v xml:space="preserve"> </v>
      </c>
      <c r="J146" s="147" t="b">
        <f t="shared" si="29"/>
        <v>0</v>
      </c>
      <c r="K146" s="147">
        <f t="shared" ca="1" si="33"/>
        <v>3</v>
      </c>
      <c r="L146" s="147" t="b">
        <f t="shared" si="30"/>
        <v>1</v>
      </c>
      <c r="M146" s="226">
        <v>3430</v>
      </c>
      <c r="N146" s="191" t="s">
        <v>255</v>
      </c>
      <c r="O146" s="227" t="s">
        <v>49</v>
      </c>
      <c r="P146" s="191" t="s">
        <v>14</v>
      </c>
      <c r="Q146" s="131">
        <f t="shared" si="34"/>
        <v>120000</v>
      </c>
      <c r="R146" s="132"/>
    </row>
    <row r="147" spans="1:19">
      <c r="A147" s="211" t="str">
        <f t="shared" ca="1" si="28"/>
        <v xml:space="preserve"> </v>
      </c>
      <c r="B147" s="193" t="b">
        <f t="shared" si="27"/>
        <v>0</v>
      </c>
      <c r="C147" s="144" t="s">
        <v>274</v>
      </c>
      <c r="D147" s="144" t="s">
        <v>274</v>
      </c>
      <c r="E147" s="144" t="str">
        <f t="shared" ca="1" si="18"/>
        <v xml:space="preserve"> </v>
      </c>
      <c r="F147" s="144" t="b">
        <f t="shared" si="31"/>
        <v>0</v>
      </c>
      <c r="G147" s="145" t="s">
        <v>274</v>
      </c>
      <c r="H147" s="146" t="s">
        <v>274</v>
      </c>
      <c r="I147" s="147" t="str">
        <f t="shared" ca="1" si="32"/>
        <v xml:space="preserve"> </v>
      </c>
      <c r="J147" s="147" t="b">
        <f t="shared" si="29"/>
        <v>0</v>
      </c>
      <c r="K147" s="147" t="str">
        <f t="shared" ca="1" si="33"/>
        <v xml:space="preserve"> </v>
      </c>
      <c r="L147" s="147" t="b">
        <f t="shared" si="30"/>
        <v>0</v>
      </c>
      <c r="M147" s="226">
        <v>3434</v>
      </c>
      <c r="N147" s="191"/>
      <c r="O147" s="227" t="s">
        <v>226</v>
      </c>
      <c r="P147" s="191" t="s">
        <v>14</v>
      </c>
      <c r="Q147" s="131">
        <f t="shared" si="34"/>
        <v>0</v>
      </c>
      <c r="R147" s="132"/>
    </row>
    <row r="148" spans="1:19">
      <c r="A148" s="211" t="str">
        <f t="shared" ca="1" si="28"/>
        <v xml:space="preserve"> </v>
      </c>
      <c r="B148" s="193" t="b">
        <f t="shared" si="27"/>
        <v>0</v>
      </c>
      <c r="C148" s="144" t="s">
        <v>274</v>
      </c>
      <c r="D148" s="144" t="s">
        <v>274</v>
      </c>
      <c r="E148" s="144" t="str">
        <f t="shared" ca="1" si="18"/>
        <v xml:space="preserve"> </v>
      </c>
      <c r="F148" s="144" t="b">
        <f t="shared" si="31"/>
        <v>0</v>
      </c>
      <c r="G148" s="145" t="s">
        <v>274</v>
      </c>
      <c r="H148" s="146" t="s">
        <v>274</v>
      </c>
      <c r="I148" s="147" t="str">
        <f t="shared" ca="1" si="32"/>
        <v xml:space="preserve"> </v>
      </c>
      <c r="J148" s="147" t="b">
        <f t="shared" si="29"/>
        <v>0</v>
      </c>
      <c r="K148" s="147" t="str">
        <f t="shared" ca="1" si="33"/>
        <v xml:space="preserve"> </v>
      </c>
      <c r="L148" s="147" t="b">
        <f t="shared" si="30"/>
        <v>0</v>
      </c>
      <c r="M148" s="226">
        <v>3435</v>
      </c>
      <c r="N148" s="191"/>
      <c r="O148" s="227" t="s">
        <v>227</v>
      </c>
      <c r="P148" s="191" t="s">
        <v>14</v>
      </c>
      <c r="Q148" s="131">
        <f t="shared" si="34"/>
        <v>0</v>
      </c>
      <c r="R148" s="132"/>
    </row>
    <row r="149" spans="1:19">
      <c r="A149" s="211"/>
      <c r="B149" s="193"/>
      <c r="C149" s="144" t="s">
        <v>274</v>
      </c>
      <c r="D149" s="144" t="s">
        <v>274</v>
      </c>
      <c r="E149" s="144">
        <f t="shared" ca="1" si="18"/>
        <v>10</v>
      </c>
      <c r="F149" s="144" t="b">
        <f t="shared" si="31"/>
        <v>1</v>
      </c>
      <c r="G149" s="145" t="s">
        <v>274</v>
      </c>
      <c r="H149" s="146" t="s">
        <v>274</v>
      </c>
      <c r="I149" s="147" t="str">
        <f t="shared" ca="1" si="32"/>
        <v xml:space="preserve"> </v>
      </c>
      <c r="J149" s="147" t="b">
        <v>0</v>
      </c>
      <c r="K149" s="147" t="str">
        <f t="shared" ca="1" si="33"/>
        <v xml:space="preserve"> </v>
      </c>
      <c r="L149" s="147" t="b">
        <v>0</v>
      </c>
      <c r="M149" s="189">
        <v>3440</v>
      </c>
      <c r="N149" s="188"/>
      <c r="O149" s="227" t="s">
        <v>506</v>
      </c>
      <c r="P149" s="188" t="s">
        <v>14</v>
      </c>
      <c r="Q149" s="131">
        <f>SUMIF(P161:P266,"貸",Q161:Q266)-SUMIF(P161:P266,"借",Q161:Q266)</f>
        <v>5600</v>
      </c>
      <c r="R149" s="131"/>
      <c r="S149" s="153"/>
    </row>
    <row r="150" spans="1:19">
      <c r="A150" s="211" t="str">
        <f t="shared" ca="1" si="28"/>
        <v xml:space="preserve"> </v>
      </c>
      <c r="B150" s="193" t="b">
        <f t="shared" si="27"/>
        <v>0</v>
      </c>
      <c r="C150" s="144" t="s">
        <v>274</v>
      </c>
      <c r="D150" s="144" t="s">
        <v>274</v>
      </c>
      <c r="E150" s="144" t="str">
        <f t="shared" ca="1" si="18"/>
        <v xml:space="preserve"> </v>
      </c>
      <c r="F150" s="144" t="b">
        <f t="shared" si="31"/>
        <v>0</v>
      </c>
      <c r="G150" s="145" t="s">
        <v>274</v>
      </c>
      <c r="H150" s="146" t="s">
        <v>274</v>
      </c>
      <c r="I150" s="147" t="str">
        <f t="shared" ca="1" si="32"/>
        <v xml:space="preserve"> </v>
      </c>
      <c r="J150" s="147" t="b">
        <f t="shared" si="29"/>
        <v>0</v>
      </c>
      <c r="K150" s="147" t="str">
        <f t="shared" ca="1" si="33"/>
        <v xml:space="preserve"> </v>
      </c>
      <c r="L150" s="147" t="b">
        <f t="shared" si="30"/>
        <v>0</v>
      </c>
      <c r="M150" s="226">
        <v>3502</v>
      </c>
      <c r="N150" s="191"/>
      <c r="O150" s="227" t="s">
        <v>228</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274</v>
      </c>
      <c r="D151" s="144" t="s">
        <v>274</v>
      </c>
      <c r="E151" s="144" t="str">
        <f t="shared" ca="1" si="18"/>
        <v xml:space="preserve"> </v>
      </c>
      <c r="F151" s="144" t="b">
        <f t="shared" si="31"/>
        <v>0</v>
      </c>
      <c r="G151" s="145" t="s">
        <v>274</v>
      </c>
      <c r="H151" s="146" t="s">
        <v>274</v>
      </c>
      <c r="I151" s="147" t="str">
        <f t="shared" ca="1" si="32"/>
        <v xml:space="preserve"> </v>
      </c>
      <c r="J151" s="147" t="b">
        <f t="shared" si="29"/>
        <v>0</v>
      </c>
      <c r="K151" s="147" t="str">
        <f t="shared" ca="1" si="33"/>
        <v xml:space="preserve"> </v>
      </c>
      <c r="L151" s="147" t="b">
        <f t="shared" si="30"/>
        <v>0</v>
      </c>
      <c r="M151" s="226">
        <v>3503</v>
      </c>
      <c r="N151" s="191"/>
      <c r="O151" s="227" t="s">
        <v>229</v>
      </c>
      <c r="P151" s="191" t="s">
        <v>14</v>
      </c>
      <c r="Q151" s="131">
        <f t="shared" si="35"/>
        <v>0</v>
      </c>
      <c r="R151" s="132"/>
    </row>
    <row r="152" spans="1:19">
      <c r="A152" s="211" t="str">
        <f t="shared" ca="1" si="28"/>
        <v xml:space="preserve"> </v>
      </c>
      <c r="B152" s="193" t="b">
        <f t="shared" si="27"/>
        <v>0</v>
      </c>
      <c r="C152" s="144" t="s">
        <v>274</v>
      </c>
      <c r="D152" s="144" t="s">
        <v>274</v>
      </c>
      <c r="E152" s="144" t="str">
        <f t="shared" ca="1" si="18"/>
        <v xml:space="preserve"> </v>
      </c>
      <c r="F152" s="144" t="b">
        <f t="shared" si="31"/>
        <v>0</v>
      </c>
      <c r="G152" s="145" t="s">
        <v>274</v>
      </c>
      <c r="H152" s="146" t="s">
        <v>274</v>
      </c>
      <c r="I152" s="147" t="str">
        <f t="shared" ca="1" si="32"/>
        <v xml:space="preserve"> </v>
      </c>
      <c r="J152" s="147" t="b">
        <f t="shared" si="29"/>
        <v>0</v>
      </c>
      <c r="K152" s="147" t="str">
        <f t="shared" ca="1" si="33"/>
        <v xml:space="preserve"> </v>
      </c>
      <c r="L152" s="147" t="b">
        <f t="shared" si="30"/>
        <v>0</v>
      </c>
      <c r="M152" s="226">
        <v>3504</v>
      </c>
      <c r="N152" s="191"/>
      <c r="O152" s="230" t="s">
        <v>230</v>
      </c>
      <c r="P152" s="191" t="s">
        <v>14</v>
      </c>
      <c r="Q152" s="131">
        <f t="shared" si="35"/>
        <v>0</v>
      </c>
      <c r="R152" s="132"/>
    </row>
    <row r="153" spans="1:19">
      <c r="A153" s="211" t="str">
        <f t="shared" ca="1" si="28"/>
        <v xml:space="preserve"> </v>
      </c>
      <c r="B153" s="193" t="b">
        <f t="shared" si="27"/>
        <v>0</v>
      </c>
      <c r="C153" s="144" t="s">
        <v>274</v>
      </c>
      <c r="D153" s="144" t="s">
        <v>274</v>
      </c>
      <c r="E153" s="144" t="str">
        <f t="shared" ca="1" si="18"/>
        <v xml:space="preserve"> </v>
      </c>
      <c r="F153" s="144" t="b">
        <f t="shared" si="31"/>
        <v>0</v>
      </c>
      <c r="G153" s="145" t="s">
        <v>274</v>
      </c>
      <c r="H153" s="146" t="s">
        <v>274</v>
      </c>
      <c r="I153" s="147" t="str">
        <f t="shared" ca="1" si="32"/>
        <v xml:space="preserve"> </v>
      </c>
      <c r="J153" s="147" t="b">
        <f t="shared" si="29"/>
        <v>0</v>
      </c>
      <c r="K153" s="147" t="str">
        <f t="shared" ca="1" si="33"/>
        <v xml:space="preserve"> </v>
      </c>
      <c r="L153" s="147" t="b">
        <f t="shared" si="30"/>
        <v>0</v>
      </c>
      <c r="M153" s="226">
        <v>3505</v>
      </c>
      <c r="N153" s="191"/>
      <c r="O153" s="227" t="s">
        <v>233</v>
      </c>
      <c r="P153" s="191" t="s">
        <v>14</v>
      </c>
      <c r="Q153" s="131">
        <f t="shared" si="35"/>
        <v>0</v>
      </c>
      <c r="R153" s="132"/>
    </row>
    <row r="154" spans="1:19">
      <c r="A154" s="211" t="str">
        <f t="shared" ca="1" si="28"/>
        <v xml:space="preserve"> </v>
      </c>
      <c r="B154" s="193" t="b">
        <f t="shared" si="27"/>
        <v>0</v>
      </c>
      <c r="C154" s="144" t="s">
        <v>274</v>
      </c>
      <c r="D154" s="144" t="s">
        <v>274</v>
      </c>
      <c r="E154" s="144" t="str">
        <f t="shared" ca="1" si="18"/>
        <v xml:space="preserve"> </v>
      </c>
      <c r="F154" s="144" t="b">
        <f t="shared" si="31"/>
        <v>0</v>
      </c>
      <c r="G154" s="145" t="s">
        <v>274</v>
      </c>
      <c r="H154" s="146" t="s">
        <v>274</v>
      </c>
      <c r="I154" s="147" t="str">
        <f t="shared" ca="1" si="32"/>
        <v xml:space="preserve"> </v>
      </c>
      <c r="J154" s="147" t="b">
        <f t="shared" si="29"/>
        <v>0</v>
      </c>
      <c r="K154" s="147" t="str">
        <f t="shared" ca="1" si="33"/>
        <v xml:space="preserve"> </v>
      </c>
      <c r="L154" s="147" t="b">
        <f t="shared" si="30"/>
        <v>0</v>
      </c>
      <c r="M154" s="226">
        <v>3507</v>
      </c>
      <c r="N154" s="191"/>
      <c r="O154" s="227" t="s">
        <v>231</v>
      </c>
      <c r="P154" s="191" t="s">
        <v>14</v>
      </c>
      <c r="Q154" s="131">
        <f t="shared" si="35"/>
        <v>0</v>
      </c>
      <c r="R154" s="132"/>
    </row>
    <row r="155" spans="1:19">
      <c r="A155" s="211" t="str">
        <f t="shared" ca="1" si="28"/>
        <v xml:space="preserve"> </v>
      </c>
      <c r="B155" s="193" t="b">
        <f t="shared" si="27"/>
        <v>0</v>
      </c>
      <c r="C155" s="144" t="s">
        <v>274</v>
      </c>
      <c r="D155" s="144" t="s">
        <v>274</v>
      </c>
      <c r="E155" s="144" t="str">
        <f t="shared" ca="1" si="18"/>
        <v xml:space="preserve"> </v>
      </c>
      <c r="F155" s="144" t="b">
        <f t="shared" si="31"/>
        <v>0</v>
      </c>
      <c r="G155" s="145" t="s">
        <v>274</v>
      </c>
      <c r="H155" s="146" t="s">
        <v>274</v>
      </c>
      <c r="I155" s="147" t="str">
        <f t="shared" ca="1" si="32"/>
        <v xml:space="preserve"> </v>
      </c>
      <c r="J155" s="147" t="b">
        <f t="shared" si="29"/>
        <v>0</v>
      </c>
      <c r="K155" s="147" t="str">
        <f t="shared" ca="1" si="33"/>
        <v xml:space="preserve"> </v>
      </c>
      <c r="L155" s="147" t="b">
        <f t="shared" si="30"/>
        <v>0</v>
      </c>
      <c r="M155" s="226">
        <v>3506</v>
      </c>
      <c r="N155" s="191"/>
      <c r="O155" s="227" t="s">
        <v>232</v>
      </c>
      <c r="P155" s="191" t="s">
        <v>14</v>
      </c>
      <c r="Q155" s="131">
        <f t="shared" si="35"/>
        <v>0</v>
      </c>
      <c r="R155" s="132"/>
    </row>
    <row r="156" spans="1:19">
      <c r="A156" s="211" t="str">
        <f t="shared" ca="1" si="28"/>
        <v xml:space="preserve"> </v>
      </c>
      <c r="B156" s="193" t="b">
        <f t="shared" si="27"/>
        <v>0</v>
      </c>
      <c r="C156" s="144" t="s">
        <v>274</v>
      </c>
      <c r="D156" s="144" t="s">
        <v>274</v>
      </c>
      <c r="E156" s="144" t="str">
        <f t="shared" ca="1" si="18"/>
        <v xml:space="preserve"> </v>
      </c>
      <c r="F156" s="144" t="b">
        <f>Q156&lt;&gt;0</f>
        <v>0</v>
      </c>
      <c r="G156" s="145" t="s">
        <v>274</v>
      </c>
      <c r="H156" s="146" t="s">
        <v>274</v>
      </c>
      <c r="I156" s="147" t="str">
        <f t="shared" ca="1" si="32"/>
        <v xml:space="preserve"> </v>
      </c>
      <c r="J156" s="147" t="b">
        <f t="shared" si="29"/>
        <v>0</v>
      </c>
      <c r="K156" s="147" t="str">
        <f t="shared" ca="1" si="33"/>
        <v xml:space="preserve"> </v>
      </c>
      <c r="L156" s="147" t="b">
        <f t="shared" si="30"/>
        <v>0</v>
      </c>
      <c r="M156" s="226">
        <v>3600</v>
      </c>
      <c r="N156" s="191"/>
      <c r="O156" s="227" t="s">
        <v>291</v>
      </c>
      <c r="P156" s="191" t="s">
        <v>11</v>
      </c>
      <c r="Q156" s="131">
        <f t="shared" si="35"/>
        <v>0</v>
      </c>
      <c r="R156" s="132"/>
    </row>
    <row r="157" spans="1:19">
      <c r="A157" s="211" t="s">
        <v>274</v>
      </c>
      <c r="B157" s="193" t="s">
        <v>401</v>
      </c>
      <c r="C157" s="144" t="s">
        <v>274</v>
      </c>
      <c r="D157" s="144" t="s">
        <v>274</v>
      </c>
      <c r="E157" s="144">
        <f t="shared" ca="1" si="18"/>
        <v>11</v>
      </c>
      <c r="F157" s="144" t="b">
        <f t="shared" si="31"/>
        <v>1</v>
      </c>
      <c r="G157" s="145" t="s">
        <v>274</v>
      </c>
      <c r="H157" s="146" t="s">
        <v>274</v>
      </c>
      <c r="I157" s="147" t="s">
        <v>274</v>
      </c>
      <c r="J157" s="147" t="s">
        <v>274</v>
      </c>
      <c r="K157" s="147" t="s">
        <v>274</v>
      </c>
      <c r="L157" s="147" t="s">
        <v>274</v>
      </c>
      <c r="N157" s="104"/>
      <c r="O157" s="100" t="s">
        <v>245</v>
      </c>
      <c r="Q157" s="131">
        <f>SUMIF(P142:P156,"貸",Q142:Q156)-SUMIF(P142:P156,"借",Q142:Q156)</f>
        <v>325600</v>
      </c>
      <c r="R157" s="132"/>
    </row>
    <row r="158" spans="1:19" s="123" customFormat="1" hidden="1">
      <c r="A158" s="211" t="s">
        <v>357</v>
      </c>
      <c r="B158" s="193" t="b">
        <f t="shared" si="27"/>
        <v>0</v>
      </c>
      <c r="C158" s="144" t="s">
        <v>274</v>
      </c>
      <c r="D158" s="144" t="s">
        <v>274</v>
      </c>
      <c r="E158" s="144">
        <f t="shared" ca="1" si="18"/>
        <v>12</v>
      </c>
      <c r="F158" s="149" t="b">
        <f>F157</f>
        <v>1</v>
      </c>
      <c r="G158" s="145" t="s">
        <v>274</v>
      </c>
      <c r="H158" s="146" t="s">
        <v>274</v>
      </c>
      <c r="I158" s="147" t="s">
        <v>274</v>
      </c>
      <c r="J158" s="147" t="s">
        <v>274</v>
      </c>
      <c r="K158" s="147" t="s">
        <v>274</v>
      </c>
      <c r="L158" s="147" t="s">
        <v>274</v>
      </c>
      <c r="M158" s="121"/>
      <c r="N158" s="121"/>
      <c r="O158" s="156"/>
      <c r="P158" s="122"/>
      <c r="Q158" s="133"/>
      <c r="R158" s="134"/>
    </row>
    <row r="159" spans="1:19" ht="17.5" thickBot="1">
      <c r="A159" s="211" t="s">
        <v>274</v>
      </c>
      <c r="B159" s="193" t="s">
        <v>401</v>
      </c>
      <c r="C159" s="144" t="s">
        <v>274</v>
      </c>
      <c r="D159" s="144" t="s">
        <v>274</v>
      </c>
      <c r="E159" s="144">
        <f>MAX($D$1,$F$1)</f>
        <v>13</v>
      </c>
      <c r="F159" s="144" t="b">
        <f>Q159&lt;&gt;0</f>
        <v>1</v>
      </c>
      <c r="G159" s="145" t="s">
        <v>274</v>
      </c>
      <c r="H159" s="146" t="s">
        <v>274</v>
      </c>
      <c r="I159" s="147" t="s">
        <v>274</v>
      </c>
      <c r="J159" s="147" t="s">
        <v>274</v>
      </c>
      <c r="K159" s="147" t="s">
        <v>274</v>
      </c>
      <c r="L159" s="147" t="s">
        <v>274</v>
      </c>
      <c r="M159" s="115"/>
      <c r="N159" s="115"/>
      <c r="O159" s="157" t="s">
        <v>246</v>
      </c>
      <c r="P159" s="117"/>
      <c r="Q159" s="131">
        <f>Q139+Q157</f>
        <v>330600</v>
      </c>
      <c r="R159" s="132"/>
    </row>
    <row r="160" spans="1:19">
      <c r="A160" s="211" t="s">
        <v>401</v>
      </c>
      <c r="B160" s="193" t="s">
        <v>401</v>
      </c>
      <c r="C160" s="144" t="s">
        <v>274</v>
      </c>
      <c r="D160" s="144" t="s">
        <v>274</v>
      </c>
      <c r="E160" s="144" t="s">
        <v>274</v>
      </c>
      <c r="F160" s="144" t="s">
        <v>274</v>
      </c>
      <c r="G160" s="145">
        <f ca="1">IF(H160,COUNTIF(OFFSET(H160,ROW()*-1+3,,ROW()-2),TRUE)," ")</f>
        <v>1</v>
      </c>
      <c r="H160" s="145" t="b">
        <f>H167</f>
        <v>1</v>
      </c>
      <c r="I160" s="147" t="s">
        <v>274</v>
      </c>
      <c r="J160" s="147" t="s">
        <v>274</v>
      </c>
      <c r="K160" s="147" t="s">
        <v>274</v>
      </c>
      <c r="L160" s="147" t="s">
        <v>274</v>
      </c>
      <c r="N160" s="104"/>
      <c r="O160" s="100" t="s">
        <v>134</v>
      </c>
      <c r="Q160" s="131"/>
      <c r="R160" s="131"/>
    </row>
    <row r="161" spans="1:18">
      <c r="A161" s="211">
        <f t="shared" ca="1" si="28"/>
        <v>28</v>
      </c>
      <c r="B161" s="193" t="b">
        <f t="shared" si="27"/>
        <v>1</v>
      </c>
      <c r="C161" s="144" t="s">
        <v>274</v>
      </c>
      <c r="D161" s="144" t="s">
        <v>274</v>
      </c>
      <c r="E161" s="144" t="s">
        <v>274</v>
      </c>
      <c r="F161" s="144" t="s">
        <v>274</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255</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29</v>
      </c>
      <c r="B162" s="193" t="b">
        <f t="shared" si="27"/>
        <v>1</v>
      </c>
      <c r="C162" s="144" t="s">
        <v>274</v>
      </c>
      <c r="D162" s="144" t="s">
        <v>274</v>
      </c>
      <c r="E162" s="144" t="s">
        <v>274</v>
      </c>
      <c r="F162" s="144" t="s">
        <v>274</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365</v>
      </c>
      <c r="O162" s="227" t="s">
        <v>289</v>
      </c>
      <c r="P162" s="191" t="s">
        <v>11</v>
      </c>
      <c r="Q162" s="131">
        <f t="shared" si="39"/>
        <v>0</v>
      </c>
      <c r="R162" s="131">
        <f t="shared" si="40"/>
        <v>0</v>
      </c>
    </row>
    <row r="163" spans="1:18">
      <c r="A163" s="211">
        <f t="shared" ca="1" si="28"/>
        <v>30</v>
      </c>
      <c r="B163" s="193" t="b">
        <f t="shared" si="27"/>
        <v>1</v>
      </c>
      <c r="C163" s="144" t="s">
        <v>274</v>
      </c>
      <c r="D163" s="144" t="s">
        <v>274</v>
      </c>
      <c r="E163" s="144" t="s">
        <v>274</v>
      </c>
      <c r="F163" s="144" t="s">
        <v>274</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365</v>
      </c>
      <c r="O163" s="227" t="s">
        <v>290</v>
      </c>
      <c r="P163" s="191" t="s">
        <v>11</v>
      </c>
      <c r="Q163" s="131">
        <f t="shared" si="39"/>
        <v>0</v>
      </c>
      <c r="R163" s="131">
        <f t="shared" si="40"/>
        <v>0</v>
      </c>
    </row>
    <row r="164" spans="1:18">
      <c r="A164" s="211" t="str">
        <f t="shared" ca="1" si="28"/>
        <v xml:space="preserve"> </v>
      </c>
      <c r="B164" s="193" t="b">
        <f t="shared" si="27"/>
        <v>0</v>
      </c>
      <c r="C164" s="144" t="s">
        <v>274</v>
      </c>
      <c r="D164" s="144" t="s">
        <v>274</v>
      </c>
      <c r="E164" s="144" t="s">
        <v>274</v>
      </c>
      <c r="F164" s="144" t="s">
        <v>274</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274</v>
      </c>
      <c r="D165" s="144" t="s">
        <v>274</v>
      </c>
      <c r="E165" s="144" t="s">
        <v>274</v>
      </c>
      <c r="F165" s="144" t="s">
        <v>274</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274</v>
      </c>
      <c r="D166" s="144" t="s">
        <v>274</v>
      </c>
      <c r="E166" s="144" t="s">
        <v>274</v>
      </c>
      <c r="F166" s="144" t="s">
        <v>274</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357</v>
      </c>
      <c r="B167" s="193" t="s">
        <v>401</v>
      </c>
      <c r="C167" s="144" t="s">
        <v>274</v>
      </c>
      <c r="D167" s="144" t="s">
        <v>274</v>
      </c>
      <c r="E167" s="144" t="s">
        <v>274</v>
      </c>
      <c r="F167" s="144" t="s">
        <v>274</v>
      </c>
      <c r="G167" s="145">
        <f t="shared" ca="1" si="36"/>
        <v>3</v>
      </c>
      <c r="H167" s="145" t="b">
        <f>R167&lt;&gt;0</f>
        <v>1</v>
      </c>
      <c r="I167" s="147" t="s">
        <v>274</v>
      </c>
      <c r="J167" s="147" t="s">
        <v>274</v>
      </c>
      <c r="K167" s="147" t="s">
        <v>274</v>
      </c>
      <c r="L167" s="147" t="s">
        <v>274</v>
      </c>
      <c r="N167" s="104"/>
      <c r="O167" s="100" t="s">
        <v>261</v>
      </c>
      <c r="Q167" s="131">
        <f>SUMIF(P161:P166,"貸",Q161:Q166)-SUMIF(P161:P166,"借",Q161:Q166)</f>
        <v>6000</v>
      </c>
      <c r="R167" s="131">
        <f>SUMIF(P161:P166,"貸",R161:R166)-SUMIF(P161:P166,"借",R161:R166)</f>
        <v>6000</v>
      </c>
    </row>
    <row r="168" spans="1:18" ht="17" hidden="1" customHeight="1">
      <c r="A168" s="211" t="s">
        <v>357</v>
      </c>
      <c r="B168" s="193" t="b">
        <f t="shared" si="27"/>
        <v>0</v>
      </c>
      <c r="C168" s="144" t="s">
        <v>274</v>
      </c>
      <c r="D168" s="144" t="s">
        <v>274</v>
      </c>
      <c r="E168" s="144" t="s">
        <v>274</v>
      </c>
      <c r="F168" s="144" t="s">
        <v>274</v>
      </c>
      <c r="G168" s="145">
        <f ca="1">IF(H168,COUNTIF(OFFSET(H168,ROW()*-1+3,,ROW()-2),TRUE)," ")</f>
        <v>4</v>
      </c>
      <c r="H168" s="145" t="b">
        <f>H167</f>
        <v>1</v>
      </c>
      <c r="I168" s="147" t="s">
        <v>274</v>
      </c>
      <c r="J168" s="147" t="s">
        <v>274</v>
      </c>
      <c r="K168" s="147" t="s">
        <v>274</v>
      </c>
      <c r="L168" s="147" t="s">
        <v>274</v>
      </c>
      <c r="N168" s="104"/>
      <c r="O168" s="100" t="s">
        <v>354</v>
      </c>
      <c r="Q168" s="131"/>
      <c r="R168" s="131"/>
    </row>
    <row r="169" spans="1:18" ht="17" customHeight="1">
      <c r="A169" s="211" t="s">
        <v>357</v>
      </c>
      <c r="B169" s="193" t="s">
        <v>401</v>
      </c>
      <c r="C169" s="144" t="s">
        <v>274</v>
      </c>
      <c r="D169" s="144" t="s">
        <v>274</v>
      </c>
      <c r="E169" s="144" t="s">
        <v>274</v>
      </c>
      <c r="F169" s="144" t="s">
        <v>274</v>
      </c>
      <c r="G169" s="145" t="str">
        <f t="shared" ca="1" si="36"/>
        <v xml:space="preserve"> </v>
      </c>
      <c r="H169" s="145" t="b">
        <f>H174</f>
        <v>0</v>
      </c>
      <c r="I169" s="147" t="s">
        <v>274</v>
      </c>
      <c r="J169" s="147" t="s">
        <v>274</v>
      </c>
      <c r="K169" s="147" t="s">
        <v>274</v>
      </c>
      <c r="L169" s="147" t="s">
        <v>274</v>
      </c>
      <c r="N169" s="104"/>
      <c r="O169" s="100" t="s">
        <v>258</v>
      </c>
      <c r="Q169" s="131"/>
      <c r="R169" s="131"/>
    </row>
    <row r="170" spans="1:18">
      <c r="A170" s="211">
        <f t="shared" ca="1" si="28"/>
        <v>31</v>
      </c>
      <c r="B170" s="193" t="b">
        <f t="shared" si="27"/>
        <v>1</v>
      </c>
      <c r="C170" s="144" t="s">
        <v>274</v>
      </c>
      <c r="D170" s="144" t="s">
        <v>274</v>
      </c>
      <c r="E170" s="144" t="s">
        <v>274</v>
      </c>
      <c r="F170" s="144" t="s">
        <v>274</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255</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274</v>
      </c>
      <c r="D171" s="144" t="s">
        <v>274</v>
      </c>
      <c r="E171" s="144" t="s">
        <v>274</v>
      </c>
      <c r="F171" s="144" t="s">
        <v>274</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274</v>
      </c>
      <c r="D172" s="144" t="s">
        <v>274</v>
      </c>
      <c r="E172" s="144" t="s">
        <v>274</v>
      </c>
      <c r="F172" s="144" t="s">
        <v>274</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274</v>
      </c>
      <c r="D173" s="144" t="s">
        <v>274</v>
      </c>
      <c r="E173" s="144" t="s">
        <v>274</v>
      </c>
      <c r="F173" s="144" t="s">
        <v>274</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357</v>
      </c>
      <c r="B174" s="193" t="s">
        <v>401</v>
      </c>
      <c r="C174" s="144" t="s">
        <v>274</v>
      </c>
      <c r="D174" s="144" t="s">
        <v>274</v>
      </c>
      <c r="E174" s="144" t="s">
        <v>274</v>
      </c>
      <c r="F174" s="144" t="s">
        <v>274</v>
      </c>
      <c r="G174" s="145" t="str">
        <f t="shared" ca="1" si="36"/>
        <v xml:space="preserve"> </v>
      </c>
      <c r="H174" s="145" t="b">
        <f t="shared" si="41"/>
        <v>0</v>
      </c>
      <c r="I174" s="147" t="s">
        <v>274</v>
      </c>
      <c r="J174" s="147" t="s">
        <v>274</v>
      </c>
      <c r="K174" s="147" t="s">
        <v>274</v>
      </c>
      <c r="L174" s="147" t="s">
        <v>274</v>
      </c>
      <c r="N174" s="104"/>
      <c r="O174" s="100" t="s">
        <v>263</v>
      </c>
      <c r="Q174" s="131">
        <f>SUMIF(P170:P173,"借",Q170:Q173)-SUMIF(P170:P173,"貸",Q170:Q173)</f>
        <v>0</v>
      </c>
      <c r="R174" s="131">
        <f>SUMIF(P170:P173,"借",R170:R173)-SUMIF(P170:P173,"貸",R170:R173)</f>
        <v>0</v>
      </c>
    </row>
    <row r="175" spans="1:18" ht="17" hidden="1" customHeight="1">
      <c r="A175" s="211" t="s">
        <v>357</v>
      </c>
      <c r="B175" s="193" t="b">
        <f t="shared" si="27"/>
        <v>0</v>
      </c>
      <c r="C175" s="144" t="s">
        <v>274</v>
      </c>
      <c r="D175" s="144" t="s">
        <v>274</v>
      </c>
      <c r="E175" s="144" t="s">
        <v>274</v>
      </c>
      <c r="F175" s="144" t="s">
        <v>274</v>
      </c>
      <c r="G175" s="145" t="str">
        <f t="shared" ca="1" si="36"/>
        <v xml:space="preserve"> </v>
      </c>
      <c r="H175" s="145" t="b">
        <f>H174</f>
        <v>0</v>
      </c>
      <c r="I175" s="147" t="s">
        <v>274</v>
      </c>
      <c r="J175" s="147" t="s">
        <v>274</v>
      </c>
      <c r="K175" s="147" t="s">
        <v>274</v>
      </c>
      <c r="L175" s="147" t="s">
        <v>274</v>
      </c>
      <c r="N175" s="104"/>
      <c r="O175" s="100" t="s">
        <v>354</v>
      </c>
      <c r="Q175" s="131"/>
      <c r="R175" s="131"/>
    </row>
    <row r="176" spans="1:18" ht="17" customHeight="1">
      <c r="A176" s="211" t="s">
        <v>357</v>
      </c>
      <c r="B176" s="193" t="s">
        <v>401</v>
      </c>
      <c r="C176" s="144" t="s">
        <v>274</v>
      </c>
      <c r="D176" s="144" t="s">
        <v>274</v>
      </c>
      <c r="E176" s="144" t="s">
        <v>274</v>
      </c>
      <c r="F176" s="144" t="s">
        <v>274</v>
      </c>
      <c r="G176" s="145">
        <f t="shared" ca="1" si="36"/>
        <v>5</v>
      </c>
      <c r="H176" s="145" t="b">
        <f t="shared" si="41"/>
        <v>1</v>
      </c>
      <c r="I176" s="147" t="s">
        <v>274</v>
      </c>
      <c r="J176" s="147" t="s">
        <v>274</v>
      </c>
      <c r="K176" s="147" t="s">
        <v>274</v>
      </c>
      <c r="L176" s="147" t="s">
        <v>274</v>
      </c>
      <c r="N176" s="104"/>
      <c r="O176" s="100" t="s">
        <v>136</v>
      </c>
      <c r="Q176" s="131">
        <f>Q167-Q174</f>
        <v>6000</v>
      </c>
      <c r="R176" s="131">
        <f>R167-R174</f>
        <v>6000</v>
      </c>
    </row>
    <row r="177" spans="1:18" ht="17" hidden="1" customHeight="1">
      <c r="A177" s="211" t="s">
        <v>357</v>
      </c>
      <c r="B177" s="193" t="b">
        <f t="shared" si="27"/>
        <v>0</v>
      </c>
      <c r="C177" s="144" t="s">
        <v>274</v>
      </c>
      <c r="D177" s="144" t="s">
        <v>274</v>
      </c>
      <c r="E177" s="144" t="s">
        <v>274</v>
      </c>
      <c r="F177" s="144" t="s">
        <v>274</v>
      </c>
      <c r="G177" s="145">
        <f ca="1">IF(H177,COUNTIF(OFFSET(H177,ROW()*-1+3,,ROW()-2),TRUE)," ")</f>
        <v>6</v>
      </c>
      <c r="H177" s="145" t="b">
        <f>H176</f>
        <v>1</v>
      </c>
      <c r="I177" s="147" t="s">
        <v>274</v>
      </c>
      <c r="J177" s="147" t="s">
        <v>274</v>
      </c>
      <c r="K177" s="147" t="s">
        <v>274</v>
      </c>
      <c r="L177" s="147" t="s">
        <v>274</v>
      </c>
      <c r="N177" s="104"/>
      <c r="O177" s="100" t="s">
        <v>354</v>
      </c>
      <c r="Q177" s="131"/>
      <c r="R177" s="131"/>
    </row>
    <row r="178" spans="1:18" ht="17" customHeight="1">
      <c r="A178" s="211" t="s">
        <v>357</v>
      </c>
      <c r="B178" s="193" t="s">
        <v>401</v>
      </c>
      <c r="C178" s="144" t="s">
        <v>274</v>
      </c>
      <c r="D178" s="144" t="s">
        <v>274</v>
      </c>
      <c r="E178" s="144" t="s">
        <v>274</v>
      </c>
      <c r="F178" s="144" t="s">
        <v>274</v>
      </c>
      <c r="G178" s="145">
        <f t="shared" ca="1" si="36"/>
        <v>7</v>
      </c>
      <c r="H178" s="145" t="b">
        <f>H232</f>
        <v>1</v>
      </c>
      <c r="I178" s="147" t="s">
        <v>274</v>
      </c>
      <c r="J178" s="147" t="s">
        <v>274</v>
      </c>
      <c r="K178" s="147" t="s">
        <v>274</v>
      </c>
      <c r="L178" s="147" t="s">
        <v>274</v>
      </c>
      <c r="N178" s="104"/>
      <c r="O178" s="100" t="s">
        <v>133</v>
      </c>
      <c r="Q178" s="131"/>
      <c r="R178" s="131"/>
    </row>
    <row r="179" spans="1:18">
      <c r="A179" s="211">
        <f t="shared" ca="1" si="28"/>
        <v>32</v>
      </c>
      <c r="B179" s="193" t="b">
        <f t="shared" si="27"/>
        <v>1</v>
      </c>
      <c r="C179" s="144" t="s">
        <v>274</v>
      </c>
      <c r="D179" s="144" t="s">
        <v>274</v>
      </c>
      <c r="E179" s="144" t="s">
        <v>274</v>
      </c>
      <c r="F179" s="144" t="s">
        <v>274</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255</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33</v>
      </c>
      <c r="B180" s="193" t="b">
        <f t="shared" si="27"/>
        <v>1</v>
      </c>
      <c r="C180" s="144" t="s">
        <v>274</v>
      </c>
      <c r="D180" s="144" t="s">
        <v>274</v>
      </c>
      <c r="E180" s="144" t="s">
        <v>274</v>
      </c>
      <c r="F180" s="144" t="s">
        <v>274</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255</v>
      </c>
      <c r="O180" s="227" t="s">
        <v>55</v>
      </c>
      <c r="P180" s="191" t="s">
        <v>11</v>
      </c>
      <c r="Q180" s="131">
        <f t="shared" si="44"/>
        <v>0</v>
      </c>
      <c r="R180" s="131">
        <f t="shared" si="45"/>
        <v>0</v>
      </c>
    </row>
    <row r="181" spans="1:18">
      <c r="A181" s="211">
        <f t="shared" ca="1" si="28"/>
        <v>34</v>
      </c>
      <c r="B181" s="193" t="b">
        <f t="shared" si="27"/>
        <v>1</v>
      </c>
      <c r="C181" s="144" t="s">
        <v>274</v>
      </c>
      <c r="D181" s="144" t="s">
        <v>274</v>
      </c>
      <c r="E181" s="144" t="s">
        <v>274</v>
      </c>
      <c r="F181" s="144" t="s">
        <v>274</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255</v>
      </c>
      <c r="O181" s="227" t="s">
        <v>56</v>
      </c>
      <c r="P181" s="191" t="s">
        <v>11</v>
      </c>
      <c r="Q181" s="131">
        <f t="shared" si="44"/>
        <v>0</v>
      </c>
      <c r="R181" s="131">
        <f t="shared" si="45"/>
        <v>0</v>
      </c>
    </row>
    <row r="182" spans="1:18">
      <c r="A182" s="211">
        <f t="shared" ca="1" si="28"/>
        <v>35</v>
      </c>
      <c r="B182" s="193" t="b">
        <f t="shared" si="27"/>
        <v>1</v>
      </c>
      <c r="C182" s="144" t="s">
        <v>274</v>
      </c>
      <c r="D182" s="144" t="s">
        <v>274</v>
      </c>
      <c r="E182" s="144" t="s">
        <v>274</v>
      </c>
      <c r="F182" s="144" t="s">
        <v>274</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255</v>
      </c>
      <c r="O182" s="227" t="s">
        <v>57</v>
      </c>
      <c r="P182" s="191" t="s">
        <v>11</v>
      </c>
      <c r="Q182" s="131">
        <f t="shared" si="44"/>
        <v>400</v>
      </c>
      <c r="R182" s="131">
        <f t="shared" si="45"/>
        <v>400</v>
      </c>
    </row>
    <row r="183" spans="1:18">
      <c r="A183" s="211">
        <f t="shared" ca="1" si="28"/>
        <v>36</v>
      </c>
      <c r="B183" s="193" t="b">
        <f t="shared" si="27"/>
        <v>1</v>
      </c>
      <c r="C183" s="144" t="s">
        <v>274</v>
      </c>
      <c r="D183" s="144" t="s">
        <v>274</v>
      </c>
      <c r="E183" s="144" t="s">
        <v>274</v>
      </c>
      <c r="F183" s="144" t="s">
        <v>274</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255</v>
      </c>
      <c r="O183" s="227" t="s">
        <v>58</v>
      </c>
      <c r="P183" s="191" t="s">
        <v>11</v>
      </c>
      <c r="Q183" s="131">
        <f t="shared" si="44"/>
        <v>0</v>
      </c>
      <c r="R183" s="131">
        <f t="shared" si="45"/>
        <v>0</v>
      </c>
    </row>
    <row r="184" spans="1:18">
      <c r="A184" s="211">
        <f t="shared" ca="1" si="28"/>
        <v>37</v>
      </c>
      <c r="B184" s="193" t="b">
        <f t="shared" si="27"/>
        <v>1</v>
      </c>
      <c r="C184" s="144" t="s">
        <v>274</v>
      </c>
      <c r="D184" s="144" t="s">
        <v>274</v>
      </c>
      <c r="E184" s="144" t="s">
        <v>274</v>
      </c>
      <c r="F184" s="144" t="s">
        <v>274</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255</v>
      </c>
      <c r="O184" s="227" t="s">
        <v>59</v>
      </c>
      <c r="P184" s="191" t="s">
        <v>11</v>
      </c>
      <c r="Q184" s="131">
        <f t="shared" si="44"/>
        <v>0</v>
      </c>
      <c r="R184" s="131">
        <f t="shared" si="45"/>
        <v>0</v>
      </c>
    </row>
    <row r="185" spans="1:18">
      <c r="A185" s="211">
        <f t="shared" ca="1" si="28"/>
        <v>38</v>
      </c>
      <c r="B185" s="193" t="b">
        <f t="shared" si="27"/>
        <v>1</v>
      </c>
      <c r="C185" s="144" t="s">
        <v>274</v>
      </c>
      <c r="D185" s="144" t="s">
        <v>274</v>
      </c>
      <c r="E185" s="144" t="s">
        <v>274</v>
      </c>
      <c r="F185" s="144" t="s">
        <v>274</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255</v>
      </c>
      <c r="O185" s="227" t="s">
        <v>60</v>
      </c>
      <c r="P185" s="191" t="s">
        <v>11</v>
      </c>
      <c r="Q185" s="131">
        <f t="shared" si="44"/>
        <v>0</v>
      </c>
      <c r="R185" s="131">
        <f t="shared" si="45"/>
        <v>0</v>
      </c>
    </row>
    <row r="186" spans="1:18">
      <c r="A186" s="211">
        <f t="shared" ca="1" si="28"/>
        <v>39</v>
      </c>
      <c r="B186" s="193" t="b">
        <f t="shared" si="27"/>
        <v>1</v>
      </c>
      <c r="C186" s="144" t="s">
        <v>274</v>
      </c>
      <c r="D186" s="144" t="s">
        <v>274</v>
      </c>
      <c r="E186" s="144" t="s">
        <v>274</v>
      </c>
      <c r="F186" s="144" t="s">
        <v>274</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255</v>
      </c>
      <c r="O186" s="227" t="s">
        <v>61</v>
      </c>
      <c r="P186" s="191" t="s">
        <v>11</v>
      </c>
      <c r="Q186" s="131">
        <f t="shared" si="44"/>
        <v>0</v>
      </c>
      <c r="R186" s="131">
        <f t="shared" si="45"/>
        <v>0</v>
      </c>
    </row>
    <row r="187" spans="1:18">
      <c r="A187" s="211">
        <f t="shared" ca="1" si="28"/>
        <v>40</v>
      </c>
      <c r="B187" s="193" t="b">
        <f t="shared" si="27"/>
        <v>1</v>
      </c>
      <c r="C187" s="144" t="s">
        <v>274</v>
      </c>
      <c r="D187" s="144" t="s">
        <v>274</v>
      </c>
      <c r="E187" s="144" t="s">
        <v>274</v>
      </c>
      <c r="F187" s="144" t="s">
        <v>274</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255</v>
      </c>
      <c r="O187" s="227" t="s">
        <v>62</v>
      </c>
      <c r="P187" s="191" t="s">
        <v>11</v>
      </c>
      <c r="Q187" s="131">
        <f t="shared" si="44"/>
        <v>0</v>
      </c>
      <c r="R187" s="131">
        <f t="shared" si="45"/>
        <v>0</v>
      </c>
    </row>
    <row r="188" spans="1:18">
      <c r="A188" s="211">
        <f t="shared" ca="1" si="28"/>
        <v>41</v>
      </c>
      <c r="B188" s="193" t="b">
        <f t="shared" si="27"/>
        <v>1</v>
      </c>
      <c r="C188" s="144" t="s">
        <v>274</v>
      </c>
      <c r="D188" s="144" t="s">
        <v>274</v>
      </c>
      <c r="E188" s="144" t="s">
        <v>274</v>
      </c>
      <c r="F188" s="144" t="s">
        <v>274</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255</v>
      </c>
      <c r="O188" s="227" t="s">
        <v>63</v>
      </c>
      <c r="P188" s="191" t="s">
        <v>11</v>
      </c>
      <c r="Q188" s="131">
        <f t="shared" si="44"/>
        <v>0</v>
      </c>
      <c r="R188" s="131">
        <f t="shared" si="45"/>
        <v>0</v>
      </c>
    </row>
    <row r="189" spans="1:18">
      <c r="A189" s="211">
        <f t="shared" ca="1" si="28"/>
        <v>42</v>
      </c>
      <c r="B189" s="193" t="b">
        <f t="shared" si="27"/>
        <v>1</v>
      </c>
      <c r="C189" s="144" t="s">
        <v>274</v>
      </c>
      <c r="D189" s="144" t="s">
        <v>274</v>
      </c>
      <c r="E189" s="144" t="s">
        <v>274</v>
      </c>
      <c r="F189" s="144" t="s">
        <v>274</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255</v>
      </c>
      <c r="O189" s="227" t="s">
        <v>64</v>
      </c>
      <c r="P189" s="191" t="s">
        <v>11</v>
      </c>
      <c r="Q189" s="131">
        <f t="shared" si="44"/>
        <v>0</v>
      </c>
      <c r="R189" s="131">
        <f t="shared" si="45"/>
        <v>0</v>
      </c>
    </row>
    <row r="190" spans="1:18">
      <c r="A190" s="211">
        <f t="shared" ca="1" si="28"/>
        <v>43</v>
      </c>
      <c r="B190" s="193" t="b">
        <f t="shared" si="27"/>
        <v>1</v>
      </c>
      <c r="C190" s="144" t="s">
        <v>274</v>
      </c>
      <c r="D190" s="144" t="s">
        <v>274</v>
      </c>
      <c r="E190" s="144" t="s">
        <v>274</v>
      </c>
      <c r="F190" s="144" t="s">
        <v>274</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255</v>
      </c>
      <c r="O190" s="227" t="s">
        <v>65</v>
      </c>
      <c r="P190" s="191" t="s">
        <v>11</v>
      </c>
      <c r="Q190" s="131">
        <f t="shared" si="44"/>
        <v>0</v>
      </c>
      <c r="R190" s="131">
        <f t="shared" si="45"/>
        <v>0</v>
      </c>
    </row>
    <row r="191" spans="1:18">
      <c r="A191" s="211">
        <f t="shared" ca="1" si="28"/>
        <v>44</v>
      </c>
      <c r="B191" s="193" t="b">
        <f t="shared" si="27"/>
        <v>1</v>
      </c>
      <c r="C191" s="144" t="s">
        <v>274</v>
      </c>
      <c r="D191" s="144" t="s">
        <v>274</v>
      </c>
      <c r="E191" s="144" t="s">
        <v>274</v>
      </c>
      <c r="F191" s="144" t="s">
        <v>274</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255</v>
      </c>
      <c r="O191" s="227" t="s">
        <v>66</v>
      </c>
      <c r="P191" s="191" t="s">
        <v>11</v>
      </c>
      <c r="Q191" s="131">
        <f t="shared" si="44"/>
        <v>0</v>
      </c>
      <c r="R191" s="131">
        <f t="shared" si="45"/>
        <v>0</v>
      </c>
    </row>
    <row r="192" spans="1:18">
      <c r="A192" s="211" t="str">
        <f t="shared" ca="1" si="28"/>
        <v xml:space="preserve"> </v>
      </c>
      <c r="B192" s="193" t="b">
        <f t="shared" si="27"/>
        <v>0</v>
      </c>
      <c r="C192" s="144" t="s">
        <v>274</v>
      </c>
      <c r="D192" s="144" t="s">
        <v>274</v>
      </c>
      <c r="E192" s="144" t="s">
        <v>274</v>
      </c>
      <c r="F192" s="144" t="s">
        <v>274</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274</v>
      </c>
      <c r="D193" s="144" t="s">
        <v>274</v>
      </c>
      <c r="E193" s="144" t="s">
        <v>274</v>
      </c>
      <c r="F193" s="144" t="s">
        <v>274</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259</v>
      </c>
      <c r="P193" s="191" t="s">
        <v>11</v>
      </c>
      <c r="Q193" s="131">
        <f t="shared" si="44"/>
        <v>0</v>
      </c>
      <c r="R193" s="131">
        <f t="shared" si="45"/>
        <v>0</v>
      </c>
    </row>
    <row r="194" spans="1:18">
      <c r="A194" s="211" t="str">
        <f t="shared" ca="1" si="28"/>
        <v xml:space="preserve"> </v>
      </c>
      <c r="B194" s="193" t="b">
        <f t="shared" si="27"/>
        <v>0</v>
      </c>
      <c r="C194" s="144" t="s">
        <v>274</v>
      </c>
      <c r="D194" s="144" t="s">
        <v>274</v>
      </c>
      <c r="E194" s="144" t="s">
        <v>274</v>
      </c>
      <c r="F194" s="144" t="s">
        <v>274</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274</v>
      </c>
      <c r="D195" s="144" t="s">
        <v>274</v>
      </c>
      <c r="E195" s="144" t="s">
        <v>274</v>
      </c>
      <c r="F195" s="144" t="s">
        <v>274</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45</v>
      </c>
      <c r="B196" s="193" t="b">
        <f t="shared" si="27"/>
        <v>1</v>
      </c>
      <c r="C196" s="144" t="s">
        <v>274</v>
      </c>
      <c r="D196" s="144" t="s">
        <v>274</v>
      </c>
      <c r="E196" s="144" t="s">
        <v>274</v>
      </c>
      <c r="F196" s="144" t="s">
        <v>274</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255</v>
      </c>
      <c r="O196" s="227" t="s">
        <v>70</v>
      </c>
      <c r="P196" s="191" t="s">
        <v>11</v>
      </c>
      <c r="Q196" s="131">
        <f t="shared" si="44"/>
        <v>0</v>
      </c>
      <c r="R196" s="131">
        <f t="shared" si="45"/>
        <v>0</v>
      </c>
    </row>
    <row r="197" spans="1:18">
      <c r="A197" s="211">
        <f t="shared" ca="1" si="28"/>
        <v>46</v>
      </c>
      <c r="B197" s="193" t="b">
        <f t="shared" si="27"/>
        <v>1</v>
      </c>
      <c r="C197" s="144" t="s">
        <v>274</v>
      </c>
      <c r="D197" s="144" t="s">
        <v>274</v>
      </c>
      <c r="E197" s="144" t="s">
        <v>274</v>
      </c>
      <c r="F197" s="144" t="s">
        <v>274</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255</v>
      </c>
      <c r="O197" s="227" t="s">
        <v>71</v>
      </c>
      <c r="P197" s="191" t="s">
        <v>11</v>
      </c>
      <c r="Q197" s="131">
        <f t="shared" si="44"/>
        <v>0</v>
      </c>
      <c r="R197" s="131">
        <f t="shared" si="45"/>
        <v>0</v>
      </c>
    </row>
    <row r="198" spans="1:18">
      <c r="A198" s="211" t="str">
        <f t="shared" ca="1" si="28"/>
        <v xml:space="preserve"> </v>
      </c>
      <c r="B198" s="193" t="b">
        <f t="shared" ref="B198:B260" si="46">N198="Y"</f>
        <v>0</v>
      </c>
      <c r="C198" s="144" t="s">
        <v>274</v>
      </c>
      <c r="D198" s="144" t="s">
        <v>274</v>
      </c>
      <c r="E198" s="144" t="s">
        <v>274</v>
      </c>
      <c r="F198" s="144" t="s">
        <v>274</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274</v>
      </c>
      <c r="D199" s="144" t="s">
        <v>274</v>
      </c>
      <c r="E199" s="144" t="s">
        <v>274</v>
      </c>
      <c r="F199" s="144" t="s">
        <v>274</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274</v>
      </c>
      <c r="D200" s="144" t="s">
        <v>274</v>
      </c>
      <c r="E200" s="144" t="s">
        <v>274</v>
      </c>
      <c r="F200" s="144" t="s">
        <v>274</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47</v>
      </c>
      <c r="B201" s="193" t="b">
        <f t="shared" si="46"/>
        <v>1</v>
      </c>
      <c r="C201" s="144" t="s">
        <v>274</v>
      </c>
      <c r="D201" s="144" t="s">
        <v>274</v>
      </c>
      <c r="E201" s="144" t="s">
        <v>274</v>
      </c>
      <c r="F201" s="144" t="s">
        <v>274</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255</v>
      </c>
      <c r="O201" s="227" t="s">
        <v>75</v>
      </c>
      <c r="P201" s="191" t="s">
        <v>11</v>
      </c>
      <c r="Q201" s="131">
        <f t="shared" si="44"/>
        <v>0</v>
      </c>
      <c r="R201" s="131">
        <f t="shared" si="45"/>
        <v>0</v>
      </c>
    </row>
    <row r="202" spans="1:18">
      <c r="A202" s="211">
        <f t="shared" ca="1" si="47"/>
        <v>48</v>
      </c>
      <c r="B202" s="193" t="b">
        <f t="shared" si="46"/>
        <v>1</v>
      </c>
      <c r="C202" s="144" t="s">
        <v>274</v>
      </c>
      <c r="D202" s="144" t="s">
        <v>274</v>
      </c>
      <c r="E202" s="144" t="s">
        <v>274</v>
      </c>
      <c r="F202" s="144" t="s">
        <v>274</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365</v>
      </c>
      <c r="O202" s="227" t="s">
        <v>76</v>
      </c>
      <c r="P202" s="191" t="s">
        <v>11</v>
      </c>
      <c r="Q202" s="131">
        <f t="shared" si="44"/>
        <v>0</v>
      </c>
      <c r="R202" s="131">
        <f t="shared" si="45"/>
        <v>0</v>
      </c>
    </row>
    <row r="203" spans="1:18">
      <c r="A203" s="211">
        <f t="shared" ca="1" si="47"/>
        <v>49</v>
      </c>
      <c r="B203" s="193" t="b">
        <f t="shared" si="46"/>
        <v>1</v>
      </c>
      <c r="C203" s="144" t="s">
        <v>274</v>
      </c>
      <c r="D203" s="144" t="s">
        <v>274</v>
      </c>
      <c r="E203" s="144" t="s">
        <v>274</v>
      </c>
      <c r="F203" s="144" t="s">
        <v>274</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365</v>
      </c>
      <c r="O203" s="227" t="s">
        <v>260</v>
      </c>
      <c r="P203" s="191" t="s">
        <v>11</v>
      </c>
      <c r="Q203" s="131">
        <f t="shared" si="44"/>
        <v>0</v>
      </c>
      <c r="R203" s="131">
        <f t="shared" si="45"/>
        <v>0</v>
      </c>
    </row>
    <row r="204" spans="1:18">
      <c r="A204" s="211">
        <f t="shared" ca="1" si="47"/>
        <v>50</v>
      </c>
      <c r="B204" s="193" t="b">
        <f t="shared" si="46"/>
        <v>1</v>
      </c>
      <c r="C204" s="144" t="s">
        <v>274</v>
      </c>
      <c r="D204" s="144" t="s">
        <v>274</v>
      </c>
      <c r="E204" s="144" t="s">
        <v>274</v>
      </c>
      <c r="F204" s="144" t="s">
        <v>274</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365</v>
      </c>
      <c r="O204" s="227" t="s">
        <v>77</v>
      </c>
      <c r="P204" s="191" t="s">
        <v>11</v>
      </c>
      <c r="Q204" s="131">
        <f t="shared" si="44"/>
        <v>0</v>
      </c>
      <c r="R204" s="131">
        <f t="shared" si="45"/>
        <v>0</v>
      </c>
    </row>
    <row r="205" spans="1:18">
      <c r="A205" s="211">
        <f t="shared" ca="1" si="47"/>
        <v>51</v>
      </c>
      <c r="B205" s="193" t="b">
        <f t="shared" si="46"/>
        <v>1</v>
      </c>
      <c r="C205" s="144" t="s">
        <v>274</v>
      </c>
      <c r="D205" s="144" t="s">
        <v>274</v>
      </c>
      <c r="E205" s="144" t="s">
        <v>274</v>
      </c>
      <c r="F205" s="144" t="s">
        <v>274</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340</v>
      </c>
      <c r="O205" s="227" t="s">
        <v>78</v>
      </c>
      <c r="P205" s="191" t="s">
        <v>11</v>
      </c>
      <c r="Q205" s="131">
        <f t="shared" si="44"/>
        <v>0</v>
      </c>
      <c r="R205" s="131">
        <f t="shared" si="45"/>
        <v>0</v>
      </c>
    </row>
    <row r="206" spans="1:18">
      <c r="A206" s="211" t="str">
        <f t="shared" ca="1" si="47"/>
        <v xml:space="preserve"> </v>
      </c>
      <c r="B206" s="193" t="b">
        <f t="shared" si="46"/>
        <v>0</v>
      </c>
      <c r="C206" s="144" t="s">
        <v>274</v>
      </c>
      <c r="D206" s="144" t="s">
        <v>274</v>
      </c>
      <c r="E206" s="144" t="s">
        <v>274</v>
      </c>
      <c r="F206" s="144" t="s">
        <v>274</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274</v>
      </c>
      <c r="D207" s="144" t="s">
        <v>274</v>
      </c>
      <c r="E207" s="144" t="s">
        <v>274</v>
      </c>
      <c r="F207" s="144" t="s">
        <v>274</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52</v>
      </c>
      <c r="B208" s="193" t="b">
        <f t="shared" si="46"/>
        <v>1</v>
      </c>
      <c r="C208" s="144" t="s">
        <v>274</v>
      </c>
      <c r="D208" s="144" t="s">
        <v>274</v>
      </c>
      <c r="E208" s="144" t="s">
        <v>274</v>
      </c>
      <c r="F208" s="144" t="s">
        <v>274</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419</v>
      </c>
      <c r="O208" s="227" t="s">
        <v>286</v>
      </c>
      <c r="P208" s="191" t="s">
        <v>11</v>
      </c>
      <c r="Q208" s="131">
        <f t="shared" si="44"/>
        <v>0</v>
      </c>
      <c r="R208" s="131">
        <f t="shared" si="45"/>
        <v>0</v>
      </c>
    </row>
    <row r="209" spans="1:18">
      <c r="A209" s="211" t="str">
        <f t="shared" ca="1" si="47"/>
        <v xml:space="preserve"> </v>
      </c>
      <c r="B209" s="193" t="b">
        <f t="shared" si="46"/>
        <v>0</v>
      </c>
      <c r="C209" s="144" t="s">
        <v>274</v>
      </c>
      <c r="D209" s="144" t="s">
        <v>274</v>
      </c>
      <c r="E209" s="144" t="s">
        <v>274</v>
      </c>
      <c r="F209" s="144" t="s">
        <v>274</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53</v>
      </c>
      <c r="B210" s="193" t="b">
        <f t="shared" si="46"/>
        <v>1</v>
      </c>
      <c r="C210" s="144" t="s">
        <v>274</v>
      </c>
      <c r="D210" s="144" t="s">
        <v>274</v>
      </c>
      <c r="E210" s="144" t="s">
        <v>274</v>
      </c>
      <c r="F210" s="144" t="s">
        <v>274</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419</v>
      </c>
      <c r="O210" s="227" t="s">
        <v>82</v>
      </c>
      <c r="P210" s="191" t="s">
        <v>11</v>
      </c>
      <c r="Q210" s="131">
        <f t="shared" si="44"/>
        <v>0</v>
      </c>
      <c r="R210" s="131">
        <f t="shared" si="45"/>
        <v>0</v>
      </c>
    </row>
    <row r="211" spans="1:18">
      <c r="A211" s="211" t="str">
        <f t="shared" ca="1" si="47"/>
        <v xml:space="preserve"> </v>
      </c>
      <c r="B211" s="193" t="b">
        <f t="shared" si="46"/>
        <v>0</v>
      </c>
      <c r="C211" s="144" t="s">
        <v>274</v>
      </c>
      <c r="D211" s="144" t="s">
        <v>274</v>
      </c>
      <c r="E211" s="144" t="s">
        <v>274</v>
      </c>
      <c r="F211" s="144" t="s">
        <v>274</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274</v>
      </c>
      <c r="D212" s="144" t="s">
        <v>274</v>
      </c>
      <c r="E212" s="144" t="s">
        <v>274</v>
      </c>
      <c r="F212" s="144" t="s">
        <v>274</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274</v>
      </c>
      <c r="D213" s="144" t="s">
        <v>274</v>
      </c>
      <c r="E213" s="144" t="s">
        <v>274</v>
      </c>
      <c r="F213" s="144" t="s">
        <v>274</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274</v>
      </c>
      <c r="D214" s="144" t="s">
        <v>274</v>
      </c>
      <c r="E214" s="144" t="s">
        <v>274</v>
      </c>
      <c r="F214" s="144" t="s">
        <v>274</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287</v>
      </c>
      <c r="P214" s="191" t="s">
        <v>11</v>
      </c>
      <c r="Q214" s="131">
        <f t="shared" si="50"/>
        <v>0</v>
      </c>
      <c r="R214" s="131">
        <f t="shared" si="51"/>
        <v>0</v>
      </c>
    </row>
    <row r="215" spans="1:18">
      <c r="A215" s="211" t="str">
        <f t="shared" ca="1" si="47"/>
        <v xml:space="preserve"> </v>
      </c>
      <c r="B215" s="193" t="b">
        <f t="shared" si="46"/>
        <v>0</v>
      </c>
      <c r="C215" s="144" t="s">
        <v>274</v>
      </c>
      <c r="D215" s="144" t="s">
        <v>274</v>
      </c>
      <c r="E215" s="144" t="s">
        <v>274</v>
      </c>
      <c r="F215" s="144" t="s">
        <v>274</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274</v>
      </c>
      <c r="D216" s="144" t="s">
        <v>274</v>
      </c>
      <c r="E216" s="144" t="s">
        <v>274</v>
      </c>
      <c r="F216" s="144" t="s">
        <v>274</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274</v>
      </c>
      <c r="D217" s="144" t="s">
        <v>274</v>
      </c>
      <c r="E217" s="144" t="s">
        <v>274</v>
      </c>
      <c r="F217" s="144" t="s">
        <v>274</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54</v>
      </c>
      <c r="B218" s="193" t="b">
        <f t="shared" si="46"/>
        <v>1</v>
      </c>
      <c r="C218" s="144" t="s">
        <v>274</v>
      </c>
      <c r="D218" s="144" t="s">
        <v>274</v>
      </c>
      <c r="E218" s="144" t="s">
        <v>274</v>
      </c>
      <c r="F218" s="144" t="s">
        <v>274</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285</v>
      </c>
      <c r="O218" s="227" t="s">
        <v>89</v>
      </c>
      <c r="P218" s="191" t="s">
        <v>11</v>
      </c>
      <c r="Q218" s="131">
        <f t="shared" si="50"/>
        <v>0</v>
      </c>
      <c r="R218" s="131">
        <f t="shared" si="51"/>
        <v>0</v>
      </c>
    </row>
    <row r="219" spans="1:18">
      <c r="A219" s="211" t="str">
        <f t="shared" ca="1" si="47"/>
        <v xml:space="preserve"> </v>
      </c>
      <c r="B219" s="193" t="b">
        <f t="shared" si="46"/>
        <v>0</v>
      </c>
      <c r="C219" s="144" t="s">
        <v>274</v>
      </c>
      <c r="D219" s="144" t="s">
        <v>274</v>
      </c>
      <c r="E219" s="144" t="s">
        <v>274</v>
      </c>
      <c r="F219" s="144" t="s">
        <v>274</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274</v>
      </c>
      <c r="D220" s="144" t="s">
        <v>274</v>
      </c>
      <c r="E220" s="144" t="s">
        <v>274</v>
      </c>
      <c r="F220" s="144" t="s">
        <v>274</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274</v>
      </c>
      <c r="D221" s="144" t="s">
        <v>274</v>
      </c>
      <c r="E221" s="144" t="s">
        <v>274</v>
      </c>
      <c r="F221" s="144" t="s">
        <v>274</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274</v>
      </c>
      <c r="D222" s="144" t="s">
        <v>274</v>
      </c>
      <c r="E222" s="144" t="s">
        <v>274</v>
      </c>
      <c r="F222" s="144" t="s">
        <v>274</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274</v>
      </c>
      <c r="D223" s="144" t="s">
        <v>274</v>
      </c>
      <c r="E223" s="144" t="s">
        <v>274</v>
      </c>
      <c r="F223" s="144" t="s">
        <v>274</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274</v>
      </c>
      <c r="D224" s="144" t="s">
        <v>274</v>
      </c>
      <c r="E224" s="144" t="s">
        <v>274</v>
      </c>
      <c r="F224" s="144" t="s">
        <v>274</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274</v>
      </c>
      <c r="D225" s="144" t="s">
        <v>274</v>
      </c>
      <c r="E225" s="144" t="s">
        <v>274</v>
      </c>
      <c r="F225" s="144" t="s">
        <v>274</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274</v>
      </c>
      <c r="D226" s="144" t="s">
        <v>274</v>
      </c>
      <c r="E226" s="144" t="s">
        <v>274</v>
      </c>
      <c r="F226" s="144" t="s">
        <v>274</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274</v>
      </c>
      <c r="D227" s="144" t="s">
        <v>274</v>
      </c>
      <c r="E227" s="144" t="s">
        <v>274</v>
      </c>
      <c r="F227" s="144" t="s">
        <v>274</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274</v>
      </c>
      <c r="D228" s="144" t="s">
        <v>274</v>
      </c>
      <c r="E228" s="144" t="s">
        <v>274</v>
      </c>
      <c r="F228" s="144" t="s">
        <v>274</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274</v>
      </c>
      <c r="D229" s="144" t="s">
        <v>274</v>
      </c>
      <c r="E229" s="144" t="s">
        <v>274</v>
      </c>
      <c r="F229" s="144" t="s">
        <v>274</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274</v>
      </c>
      <c r="D230" s="144" t="s">
        <v>274</v>
      </c>
      <c r="E230" s="144" t="s">
        <v>274</v>
      </c>
      <c r="F230" s="144" t="s">
        <v>274</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274</v>
      </c>
      <c r="D231" s="144" t="s">
        <v>274</v>
      </c>
      <c r="E231" s="144" t="s">
        <v>274</v>
      </c>
      <c r="F231" s="144" t="s">
        <v>274</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357</v>
      </c>
      <c r="B232" s="193" t="s">
        <v>401</v>
      </c>
      <c r="C232" s="144" t="s">
        <v>274</v>
      </c>
      <c r="D232" s="144" t="s">
        <v>274</v>
      </c>
      <c r="E232" s="144" t="s">
        <v>274</v>
      </c>
      <c r="F232" s="144" t="s">
        <v>274</v>
      </c>
      <c r="G232" s="145">
        <f t="shared" ca="1" si="52"/>
        <v>9</v>
      </c>
      <c r="H232" s="145" t="b">
        <f>R232&lt;&gt;0</f>
        <v>1</v>
      </c>
      <c r="I232" s="147" t="s">
        <v>274</v>
      </c>
      <c r="J232" s="147" t="s">
        <v>274</v>
      </c>
      <c r="K232" s="147" t="s">
        <v>274</v>
      </c>
      <c r="L232" s="147" t="s">
        <v>274</v>
      </c>
      <c r="N232" s="104"/>
      <c r="O232" s="100" t="s">
        <v>135</v>
      </c>
      <c r="Q232" s="131">
        <f>SUMIF(P179:P231,"借",Q179:Q231)-SUMIF(P179:P231,"貸",Q179:Q231)</f>
        <v>400</v>
      </c>
      <c r="R232" s="131">
        <f>SUMIF(P179:P231,"借",R179:R231)-SUMIF(P179:P231,"貸",R179:R231)</f>
        <v>400</v>
      </c>
    </row>
    <row r="233" spans="1:18" ht="17" hidden="1" customHeight="1">
      <c r="A233" s="211" t="s">
        <v>357</v>
      </c>
      <c r="B233" s="193" t="b">
        <f t="shared" si="46"/>
        <v>0</v>
      </c>
      <c r="C233" s="144" t="s">
        <v>274</v>
      </c>
      <c r="D233" s="144" t="s">
        <v>274</v>
      </c>
      <c r="E233" s="144" t="s">
        <v>274</v>
      </c>
      <c r="F233" s="144" t="s">
        <v>274</v>
      </c>
      <c r="G233" s="145">
        <f t="shared" ca="1" si="52"/>
        <v>10</v>
      </c>
      <c r="H233" s="145" t="b">
        <f>H232</f>
        <v>1</v>
      </c>
      <c r="I233" s="147" t="s">
        <v>274</v>
      </c>
      <c r="J233" s="147" t="s">
        <v>274</v>
      </c>
      <c r="K233" s="147" t="s">
        <v>274</v>
      </c>
      <c r="L233" s="147" t="s">
        <v>274</v>
      </c>
      <c r="N233" s="104"/>
      <c r="O233" s="100" t="s">
        <v>354</v>
      </c>
      <c r="Q233" s="131"/>
      <c r="R233" s="131"/>
    </row>
    <row r="234" spans="1:18" ht="17" customHeight="1">
      <c r="A234" s="211" t="s">
        <v>357</v>
      </c>
      <c r="B234" s="193" t="s">
        <v>401</v>
      </c>
      <c r="C234" s="144" t="s">
        <v>274</v>
      </c>
      <c r="D234" s="144" t="s">
        <v>274</v>
      </c>
      <c r="E234" s="144" t="s">
        <v>274</v>
      </c>
      <c r="F234" s="144" t="s">
        <v>274</v>
      </c>
      <c r="G234" s="145">
        <f t="shared" ca="1" si="52"/>
        <v>11</v>
      </c>
      <c r="H234" s="145" t="b">
        <f>R234&lt;&gt;0</f>
        <v>1</v>
      </c>
      <c r="I234" s="147" t="s">
        <v>274</v>
      </c>
      <c r="J234" s="147" t="s">
        <v>274</v>
      </c>
      <c r="K234" s="147" t="s">
        <v>274</v>
      </c>
      <c r="L234" s="147" t="s">
        <v>274</v>
      </c>
      <c r="N234" s="104"/>
      <c r="O234" s="100" t="s">
        <v>264</v>
      </c>
      <c r="Q234" s="131">
        <f>Q176-Q232</f>
        <v>5600</v>
      </c>
      <c r="R234" s="131">
        <f>R176-R232</f>
        <v>5600</v>
      </c>
    </row>
    <row r="235" spans="1:18" ht="17" hidden="1" customHeight="1">
      <c r="A235" s="211" t="s">
        <v>357</v>
      </c>
      <c r="B235" s="193" t="b">
        <f t="shared" si="46"/>
        <v>0</v>
      </c>
      <c r="C235" s="144" t="s">
        <v>274</v>
      </c>
      <c r="D235" s="144" t="s">
        <v>274</v>
      </c>
      <c r="E235" s="144" t="s">
        <v>274</v>
      </c>
      <c r="F235" s="144" t="s">
        <v>274</v>
      </c>
      <c r="G235" s="145">
        <f ca="1">IF(H235,COUNTIF(OFFSET(H235,ROW()*-1+3,,ROW()-2),TRUE)," ")</f>
        <v>12</v>
      </c>
      <c r="H235" s="145" t="b">
        <f>H234</f>
        <v>1</v>
      </c>
      <c r="I235" s="147" t="s">
        <v>274</v>
      </c>
      <c r="J235" s="147" t="s">
        <v>274</v>
      </c>
      <c r="K235" s="147" t="s">
        <v>274</v>
      </c>
      <c r="L235" s="147" t="s">
        <v>274</v>
      </c>
      <c r="N235" s="104"/>
      <c r="O235" s="100" t="s">
        <v>354</v>
      </c>
      <c r="Q235" s="131"/>
      <c r="R235" s="131"/>
    </row>
    <row r="236" spans="1:18">
      <c r="A236" s="211" t="s">
        <v>357</v>
      </c>
      <c r="B236" s="193" t="s">
        <v>401</v>
      </c>
      <c r="C236" s="144" t="s">
        <v>274</v>
      </c>
      <c r="D236" s="144" t="s">
        <v>274</v>
      </c>
      <c r="E236" s="144" t="s">
        <v>274</v>
      </c>
      <c r="F236" s="144" t="s">
        <v>274</v>
      </c>
      <c r="G236" s="145" t="str">
        <f t="shared" ca="1" si="52"/>
        <v xml:space="preserve"> </v>
      </c>
      <c r="H236" s="145" t="b">
        <f>H249</f>
        <v>0</v>
      </c>
      <c r="I236" s="147" t="s">
        <v>274</v>
      </c>
      <c r="J236" s="147" t="s">
        <v>274</v>
      </c>
      <c r="K236" s="147" t="s">
        <v>274</v>
      </c>
      <c r="L236" s="147" t="s">
        <v>274</v>
      </c>
      <c r="N236" s="104"/>
      <c r="O236" s="100" t="s">
        <v>265</v>
      </c>
      <c r="Q236" s="131"/>
      <c r="R236" s="131"/>
    </row>
    <row r="237" spans="1:18">
      <c r="A237" s="211" t="str">
        <f t="shared" ca="1" si="47"/>
        <v xml:space="preserve"> </v>
      </c>
      <c r="B237" s="193" t="b">
        <f t="shared" si="46"/>
        <v>0</v>
      </c>
      <c r="C237" s="144" t="s">
        <v>274</v>
      </c>
      <c r="D237" s="144" t="s">
        <v>274</v>
      </c>
      <c r="E237" s="144" t="s">
        <v>274</v>
      </c>
      <c r="F237" s="144" t="s">
        <v>274</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55</v>
      </c>
      <c r="B238" s="193" t="b">
        <f t="shared" si="46"/>
        <v>1</v>
      </c>
      <c r="C238" s="144" t="s">
        <v>274</v>
      </c>
      <c r="D238" s="144" t="s">
        <v>274</v>
      </c>
      <c r="E238" s="144" t="s">
        <v>274</v>
      </c>
      <c r="F238" s="144" t="s">
        <v>274</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284</v>
      </c>
      <c r="O238" s="227" t="s">
        <v>104</v>
      </c>
      <c r="P238" s="191" t="s">
        <v>14</v>
      </c>
      <c r="Q238" s="131">
        <f t="shared" si="56"/>
        <v>0</v>
      </c>
      <c r="R238" s="131">
        <f t="shared" si="57"/>
        <v>0</v>
      </c>
    </row>
    <row r="239" spans="1:18">
      <c r="A239" s="211" t="str">
        <f t="shared" ca="1" si="47"/>
        <v xml:space="preserve"> </v>
      </c>
      <c r="B239" s="193" t="b">
        <f t="shared" si="46"/>
        <v>0</v>
      </c>
      <c r="C239" s="144" t="s">
        <v>274</v>
      </c>
      <c r="D239" s="144" t="s">
        <v>274</v>
      </c>
      <c r="E239" s="144" t="s">
        <v>274</v>
      </c>
      <c r="F239" s="144" t="s">
        <v>274</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274</v>
      </c>
      <c r="D240" s="144" t="s">
        <v>274</v>
      </c>
      <c r="E240" s="144" t="s">
        <v>274</v>
      </c>
      <c r="F240" s="144" t="s">
        <v>274</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274</v>
      </c>
      <c r="D241" s="144" t="s">
        <v>274</v>
      </c>
      <c r="E241" s="144" t="s">
        <v>274</v>
      </c>
      <c r="F241" s="144" t="s">
        <v>274</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274</v>
      </c>
      <c r="D242" s="144" t="s">
        <v>274</v>
      </c>
      <c r="E242" s="144" t="s">
        <v>274</v>
      </c>
      <c r="F242" s="144" t="s">
        <v>274</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274</v>
      </c>
      <c r="D243" s="144" t="s">
        <v>274</v>
      </c>
      <c r="E243" s="144" t="s">
        <v>274</v>
      </c>
      <c r="F243" s="144" t="s">
        <v>274</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274</v>
      </c>
      <c r="D244" s="144" t="s">
        <v>274</v>
      </c>
      <c r="E244" s="144" t="s">
        <v>274</v>
      </c>
      <c r="F244" s="144" t="s">
        <v>274</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274</v>
      </c>
      <c r="D245" s="144" t="s">
        <v>274</v>
      </c>
      <c r="E245" s="144" t="s">
        <v>274</v>
      </c>
      <c r="F245" s="144" t="s">
        <v>274</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274</v>
      </c>
      <c r="D246" s="144" t="s">
        <v>274</v>
      </c>
      <c r="E246" s="144" t="s">
        <v>274</v>
      </c>
      <c r="F246" s="144" t="s">
        <v>274</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274</v>
      </c>
      <c r="D247" s="144" t="s">
        <v>274</v>
      </c>
      <c r="E247" s="144" t="s">
        <v>274</v>
      </c>
      <c r="F247" s="144" t="s">
        <v>274</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274</v>
      </c>
      <c r="D248" s="144" t="s">
        <v>274</v>
      </c>
      <c r="E248" s="144" t="s">
        <v>274</v>
      </c>
      <c r="F248" s="144" t="s">
        <v>274</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357</v>
      </c>
      <c r="B249" s="193" t="s">
        <v>401</v>
      </c>
      <c r="C249" s="144" t="s">
        <v>274</v>
      </c>
      <c r="D249" s="144" t="s">
        <v>274</v>
      </c>
      <c r="E249" s="144" t="s">
        <v>274</v>
      </c>
      <c r="F249" s="144" t="s">
        <v>274</v>
      </c>
      <c r="G249" s="145" t="str">
        <f t="shared" ca="1" si="52"/>
        <v xml:space="preserve"> </v>
      </c>
      <c r="H249" s="145" t="b">
        <f t="shared" si="53"/>
        <v>0</v>
      </c>
      <c r="I249" s="147" t="s">
        <v>274</v>
      </c>
      <c r="J249" s="147" t="s">
        <v>274</v>
      </c>
      <c r="K249" s="147" t="s">
        <v>274</v>
      </c>
      <c r="L249" s="147" t="s">
        <v>274</v>
      </c>
      <c r="N249" s="104"/>
      <c r="O249" s="100" t="s">
        <v>267</v>
      </c>
      <c r="Q249" s="131">
        <f>SUMIF(P237:P248,"貸",Q237:Q248)-SUMIF(P237:P248,"借",Q237:Q248)</f>
        <v>0</v>
      </c>
      <c r="R249" s="131">
        <f>SUMIF(P237:P248,"貸",R237:R248)-SUMIF(P237:P248,"借",R237:R248)</f>
        <v>0</v>
      </c>
    </row>
    <row r="250" spans="1:18" ht="17" hidden="1" customHeight="1">
      <c r="A250" s="211" t="s">
        <v>357</v>
      </c>
      <c r="B250" s="193" t="b">
        <f t="shared" si="46"/>
        <v>0</v>
      </c>
      <c r="C250" s="144" t="s">
        <v>274</v>
      </c>
      <c r="D250" s="144" t="s">
        <v>274</v>
      </c>
      <c r="E250" s="144" t="s">
        <v>274</v>
      </c>
      <c r="F250" s="144" t="s">
        <v>274</v>
      </c>
      <c r="G250" s="145" t="str">
        <f t="shared" ca="1" si="52"/>
        <v xml:space="preserve"> </v>
      </c>
      <c r="H250" s="145" t="b">
        <f>H249</f>
        <v>0</v>
      </c>
      <c r="I250" s="147" t="s">
        <v>274</v>
      </c>
      <c r="J250" s="147" t="s">
        <v>274</v>
      </c>
      <c r="K250" s="147" t="s">
        <v>274</v>
      </c>
      <c r="L250" s="147" t="s">
        <v>274</v>
      </c>
      <c r="N250" s="104"/>
      <c r="O250" s="100" t="s">
        <v>354</v>
      </c>
      <c r="Q250" s="131"/>
      <c r="R250" s="131"/>
    </row>
    <row r="251" spans="1:18">
      <c r="A251" s="211" t="s">
        <v>357</v>
      </c>
      <c r="B251" s="193" t="s">
        <v>401</v>
      </c>
      <c r="C251" s="144" t="s">
        <v>274</v>
      </c>
      <c r="D251" s="144" t="s">
        <v>274</v>
      </c>
      <c r="E251" s="144" t="s">
        <v>274</v>
      </c>
      <c r="F251" s="144" t="s">
        <v>274</v>
      </c>
      <c r="G251" s="145" t="str">
        <f t="shared" ca="1" si="52"/>
        <v xml:space="preserve"> </v>
      </c>
      <c r="H251" s="145" t="b">
        <f>H261</f>
        <v>0</v>
      </c>
      <c r="I251" s="147" t="s">
        <v>274</v>
      </c>
      <c r="J251" s="147" t="s">
        <v>274</v>
      </c>
      <c r="K251" s="147" t="s">
        <v>274</v>
      </c>
      <c r="L251" s="147" t="s">
        <v>274</v>
      </c>
      <c r="N251" s="104"/>
      <c r="O251" s="100" t="s">
        <v>266</v>
      </c>
      <c r="Q251" s="131"/>
      <c r="R251" s="131"/>
    </row>
    <row r="252" spans="1:18">
      <c r="A252" s="211" t="str">
        <f t="shared" ca="1" si="47"/>
        <v xml:space="preserve"> </v>
      </c>
      <c r="B252" s="193" t="b">
        <f t="shared" si="46"/>
        <v>0</v>
      </c>
      <c r="C252" s="144" t="s">
        <v>274</v>
      </c>
      <c r="D252" s="144" t="s">
        <v>274</v>
      </c>
      <c r="E252" s="144" t="s">
        <v>274</v>
      </c>
      <c r="F252" s="144" t="s">
        <v>274</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274</v>
      </c>
      <c r="D253" s="144" t="s">
        <v>274</v>
      </c>
      <c r="E253" s="144" t="s">
        <v>274</v>
      </c>
      <c r="F253" s="144" t="s">
        <v>274</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274</v>
      </c>
      <c r="D254" s="144" t="s">
        <v>274</v>
      </c>
      <c r="E254" s="144" t="s">
        <v>274</v>
      </c>
      <c r="F254" s="144" t="s">
        <v>274</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274</v>
      </c>
      <c r="D255" s="144" t="s">
        <v>274</v>
      </c>
      <c r="E255" s="144" t="s">
        <v>274</v>
      </c>
      <c r="F255" s="144" t="s">
        <v>274</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274</v>
      </c>
      <c r="D256" s="144" t="s">
        <v>274</v>
      </c>
      <c r="E256" s="144" t="s">
        <v>274</v>
      </c>
      <c r="F256" s="144" t="s">
        <v>274</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274</v>
      </c>
      <c r="D257" s="144" t="s">
        <v>274</v>
      </c>
      <c r="E257" s="144" t="s">
        <v>274</v>
      </c>
      <c r="F257" s="144" t="s">
        <v>274</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274</v>
      </c>
      <c r="D258" s="144" t="s">
        <v>274</v>
      </c>
      <c r="E258" s="144" t="s">
        <v>274</v>
      </c>
      <c r="F258" s="144" t="s">
        <v>274</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274</v>
      </c>
      <c r="D259" s="144" t="s">
        <v>274</v>
      </c>
      <c r="E259" s="144" t="s">
        <v>274</v>
      </c>
      <c r="F259" s="144" t="s">
        <v>274</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274</v>
      </c>
      <c r="D260" s="144" t="s">
        <v>274</v>
      </c>
      <c r="E260" s="144" t="s">
        <v>274</v>
      </c>
      <c r="F260" s="144" t="s">
        <v>274</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274</v>
      </c>
      <c r="D261" s="144" t="s">
        <v>274</v>
      </c>
      <c r="E261" s="144" t="s">
        <v>274</v>
      </c>
      <c r="F261" s="144" t="s">
        <v>274</v>
      </c>
      <c r="G261" s="145" t="str">
        <f t="shared" ca="1" si="52"/>
        <v xml:space="preserve"> </v>
      </c>
      <c r="H261" s="145" t="b">
        <f t="shared" si="53"/>
        <v>0</v>
      </c>
      <c r="I261" s="147" t="s">
        <v>274</v>
      </c>
      <c r="J261" s="147" t="s">
        <v>274</v>
      </c>
      <c r="K261" s="147" t="s">
        <v>274</v>
      </c>
      <c r="L261" s="147" t="s">
        <v>274</v>
      </c>
      <c r="N261" s="104"/>
      <c r="O261" s="100" t="s">
        <v>268</v>
      </c>
      <c r="Q261" s="131">
        <f>SUMIF(P252:P260,"借",Q252:Q260)-SUMIF(P252:P260,"貸",Q252:Q260)</f>
        <v>0</v>
      </c>
      <c r="R261" s="131">
        <f>SUMIF(P252:P260,"借",R252:R260)-SUMIF(P252:P260,"貸",R252:R260)</f>
        <v>0</v>
      </c>
    </row>
    <row r="262" spans="1:18" ht="17" hidden="1" customHeight="1">
      <c r="A262" s="211" t="s">
        <v>357</v>
      </c>
      <c r="B262" s="193" t="b">
        <f>N262="Y"</f>
        <v>0</v>
      </c>
      <c r="C262" s="144" t="s">
        <v>274</v>
      </c>
      <c r="D262" s="144" t="s">
        <v>274</v>
      </c>
      <c r="E262" s="144" t="s">
        <v>274</v>
      </c>
      <c r="F262" s="144" t="s">
        <v>274</v>
      </c>
      <c r="G262" s="145" t="str">
        <f ca="1">IF(H262,COUNTIF(OFFSET(H262,ROW()*-1+3,,ROW()-2),TRUE)," ")</f>
        <v xml:space="preserve"> </v>
      </c>
      <c r="H262" s="145" t="b">
        <f>H261</f>
        <v>0</v>
      </c>
      <c r="I262" s="147" t="s">
        <v>274</v>
      </c>
      <c r="J262" s="147" t="s">
        <v>274</v>
      </c>
      <c r="K262" s="147" t="s">
        <v>274</v>
      </c>
      <c r="L262" s="147" t="s">
        <v>274</v>
      </c>
      <c r="N262" s="104"/>
      <c r="O262" s="100" t="s">
        <v>354</v>
      </c>
      <c r="Q262" s="131"/>
      <c r="R262" s="131"/>
    </row>
    <row r="263" spans="1:18">
      <c r="A263" s="211" t="s">
        <v>357</v>
      </c>
      <c r="B263" s="193" t="s">
        <v>401</v>
      </c>
      <c r="C263" s="144" t="s">
        <v>274</v>
      </c>
      <c r="D263" s="144" t="s">
        <v>274</v>
      </c>
      <c r="E263" s="144" t="s">
        <v>274</v>
      </c>
      <c r="F263" s="144" t="s">
        <v>274</v>
      </c>
      <c r="G263" s="145">
        <f t="shared" ca="1" si="52"/>
        <v>13</v>
      </c>
      <c r="H263" s="145" t="b">
        <f t="shared" si="53"/>
        <v>1</v>
      </c>
      <c r="I263" s="147" t="s">
        <v>274</v>
      </c>
      <c r="J263" s="147" t="s">
        <v>274</v>
      </c>
      <c r="K263" s="147" t="s">
        <v>274</v>
      </c>
      <c r="L263" s="147" t="s">
        <v>274</v>
      </c>
      <c r="N263" s="104"/>
      <c r="O263" s="100" t="s">
        <v>270</v>
      </c>
      <c r="Q263" s="131">
        <f>Q234+Q249-Q261</f>
        <v>5600</v>
      </c>
      <c r="R263" s="131">
        <f>R234+R249-R261</f>
        <v>5600</v>
      </c>
    </row>
    <row r="264" spans="1:18">
      <c r="A264" s="211">
        <f ca="1">IF(B264,COUNTIF(OFFSET(B264,ROW()*-1+3,,ROW()-2),TRUE)," ")</f>
        <v>56</v>
      </c>
      <c r="B264" s="193" t="b">
        <f>N264="Y"</f>
        <v>1</v>
      </c>
      <c r="C264" s="144" t="s">
        <v>274</v>
      </c>
      <c r="D264" s="144" t="s">
        <v>274</v>
      </c>
      <c r="E264" s="144" t="s">
        <v>274</v>
      </c>
      <c r="F264" s="144" t="s">
        <v>274</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340</v>
      </c>
      <c r="O264" s="190" t="s">
        <v>317</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357</v>
      </c>
      <c r="B265" s="193" t="s">
        <v>401</v>
      </c>
      <c r="C265" s="144" t="s">
        <v>274</v>
      </c>
      <c r="D265" s="144" t="s">
        <v>274</v>
      </c>
      <c r="E265" s="144" t="s">
        <v>274</v>
      </c>
      <c r="F265" s="144" t="s">
        <v>274</v>
      </c>
      <c r="G265" s="145">
        <f t="shared" ca="1" si="52"/>
        <v>15</v>
      </c>
      <c r="H265" s="145" t="b">
        <f>H263</f>
        <v>1</v>
      </c>
      <c r="I265" s="147" t="s">
        <v>274</v>
      </c>
      <c r="J265" s="147" t="s">
        <v>274</v>
      </c>
      <c r="K265" s="147" t="s">
        <v>274</v>
      </c>
      <c r="L265" s="147" t="s">
        <v>274</v>
      </c>
      <c r="O265" s="100" t="s">
        <v>271</v>
      </c>
      <c r="Q265" s="131">
        <f>Q263-Q264</f>
        <v>5600</v>
      </c>
      <c r="R265" s="131">
        <f>R263-R264</f>
        <v>5600</v>
      </c>
    </row>
    <row r="266" spans="1:18">
      <c r="A266" s="211" t="str">
        <f ca="1">IF(B266,COUNTIF(OFFSET(B266,ROW()*-1+3,,ROW()-2),TRUE)," ")</f>
        <v xml:space="preserve"> </v>
      </c>
      <c r="B266" s="193" t="b">
        <f>N266="Y"</f>
        <v>0</v>
      </c>
      <c r="C266" s="144" t="s">
        <v>274</v>
      </c>
      <c r="D266" s="144" t="s">
        <v>274</v>
      </c>
      <c r="E266" s="144" t="s">
        <v>274</v>
      </c>
      <c r="F266" s="144" t="s">
        <v>274</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475</v>
      </c>
      <c r="O266" s="190" t="s">
        <v>262</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357</v>
      </c>
      <c r="B267" s="193" t="s">
        <v>401</v>
      </c>
      <c r="C267" s="144" t="s">
        <v>274</v>
      </c>
      <c r="D267" s="144" t="s">
        <v>274</v>
      </c>
      <c r="E267" s="144" t="s">
        <v>274</v>
      </c>
      <c r="F267" s="144" t="s">
        <v>274</v>
      </c>
      <c r="G267" s="145" t="str">
        <f t="shared" ca="1" si="52"/>
        <v xml:space="preserve"> </v>
      </c>
      <c r="H267" s="145" t="b">
        <f>H266</f>
        <v>0</v>
      </c>
      <c r="I267" s="147" t="s">
        <v>274</v>
      </c>
      <c r="J267" s="147" t="s">
        <v>274</v>
      </c>
      <c r="K267" s="147" t="s">
        <v>274</v>
      </c>
      <c r="L267" s="147" t="s">
        <v>274</v>
      </c>
      <c r="O267" s="23" t="s">
        <v>269</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B6" sqref="B6"/>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484</v>
      </c>
      <c r="C3" s="265" t="s">
        <v>485</v>
      </c>
    </row>
    <row r="4" spans="1:6" hidden="1">
      <c r="B4" s="266" t="s">
        <v>486</v>
      </c>
      <c r="C4" s="267" t="s">
        <v>487</v>
      </c>
    </row>
    <row r="5" spans="1:6">
      <c r="B5" s="310" t="s">
        <v>517</v>
      </c>
      <c r="C5" s="313" t="s">
        <v>515</v>
      </c>
    </row>
    <row r="6" spans="1:6">
      <c r="B6" s="309"/>
      <c r="C6" s="313"/>
    </row>
    <row r="7" spans="1:6">
      <c r="B7" s="310"/>
      <c r="C7" s="313"/>
    </row>
    <row r="8" spans="1:6">
      <c r="B8" s="310"/>
      <c r="C8" s="313"/>
    </row>
    <row r="9" spans="1:6">
      <c r="B9" s="310"/>
      <c r="C9" s="313"/>
    </row>
    <row r="10" spans="1:6">
      <c r="B10" s="310"/>
      <c r="C10" s="313"/>
    </row>
    <row r="11" spans="1:6">
      <c r="B11" s="310"/>
      <c r="C11" s="313"/>
    </row>
    <row r="12" spans="1:6">
      <c r="B12" s="310"/>
      <c r="C12" s="313"/>
    </row>
    <row r="13" spans="1:6">
      <c r="B13" s="310"/>
      <c r="C13" s="313"/>
    </row>
    <row r="14" spans="1:6">
      <c r="B14" s="310"/>
      <c r="C14" s="313"/>
    </row>
    <row r="15" spans="1:6">
      <c r="B15" s="310"/>
      <c r="C15" s="313"/>
    </row>
    <row r="16" spans="1:6">
      <c r="B16" s="310"/>
      <c r="C16" s="313"/>
    </row>
    <row r="17" spans="2:3">
      <c r="B17" s="310"/>
      <c r="C17" s="313"/>
    </row>
    <row r="18" spans="2:3">
      <c r="B18" s="310"/>
      <c r="C18" s="313"/>
    </row>
    <row r="19" spans="2:3">
      <c r="B19" s="310"/>
      <c r="C19" s="313"/>
    </row>
    <row r="20" spans="2:3">
      <c r="B20" s="310"/>
      <c r="C20" s="313"/>
    </row>
    <row r="21" spans="2:3">
      <c r="B21" s="310"/>
      <c r="C21" s="313"/>
    </row>
    <row r="22" spans="2:3">
      <c r="B22" s="310"/>
      <c r="C22" s="313"/>
    </row>
    <row r="23" spans="2:3">
      <c r="B23" s="310"/>
      <c r="C23" s="313"/>
    </row>
    <row r="24" spans="2:3">
      <c r="B24" s="310"/>
      <c r="C24" s="313"/>
    </row>
    <row r="25" spans="2:3">
      <c r="B25" s="310"/>
      <c r="C25" s="313"/>
    </row>
    <row r="26" spans="2:3">
      <c r="B26" s="310"/>
      <c r="C26" s="313"/>
    </row>
    <row r="27" spans="2:3">
      <c r="B27" s="310"/>
      <c r="C27" s="313"/>
    </row>
    <row r="28" spans="2:3">
      <c r="B28" s="310"/>
      <c r="C28" s="313"/>
    </row>
    <row r="29" spans="2:3">
      <c r="B29" s="310"/>
      <c r="C29" s="313"/>
    </row>
    <row r="30" spans="2:3">
      <c r="B30" s="310"/>
      <c r="C30" s="313"/>
    </row>
    <row r="31" spans="2:3">
      <c r="B31" s="310"/>
      <c r="C31" s="313"/>
    </row>
    <row r="32" spans="2:3">
      <c r="B32" s="310"/>
      <c r="C32" s="313"/>
    </row>
    <row r="33" spans="2:3">
      <c r="B33" s="310"/>
      <c r="C33" s="313"/>
    </row>
    <row r="34" spans="2:3">
      <c r="B34" s="310"/>
      <c r="C34" s="313"/>
    </row>
    <row r="35" spans="2:3">
      <c r="B35" s="310"/>
      <c r="C35" s="313"/>
    </row>
    <row r="36" spans="2:3">
      <c r="B36" s="311"/>
      <c r="C36" s="314"/>
    </row>
    <row r="37" spans="2:3">
      <c r="B37" s="311"/>
      <c r="C37" s="314"/>
    </row>
    <row r="38" spans="2:3">
      <c r="B38" s="310"/>
      <c r="C38" s="313"/>
    </row>
    <row r="39" spans="2:3">
      <c r="B39" s="310"/>
      <c r="C39" s="313"/>
    </row>
    <row r="40" spans="2:3">
      <c r="B40" s="310"/>
      <c r="C40" s="313"/>
    </row>
    <row r="41" spans="2:3">
      <c r="B41" s="311"/>
      <c r="C41" s="314"/>
    </row>
    <row r="42" spans="2:3">
      <c r="B42" s="311"/>
      <c r="C42" s="314"/>
    </row>
    <row r="43" spans="2:3">
      <c r="B43" s="311"/>
      <c r="C43" s="314"/>
    </row>
    <row r="44" spans="2:3">
      <c r="B44" s="311"/>
      <c r="C44" s="314"/>
    </row>
    <row r="45" spans="2:3">
      <c r="B45" s="311"/>
      <c r="C45" s="314"/>
    </row>
    <row r="46" spans="2:3">
      <c r="B46" s="311"/>
      <c r="C46" s="314"/>
    </row>
    <row r="47" spans="2:3">
      <c r="B47" s="311"/>
      <c r="C47" s="314"/>
    </row>
    <row r="48" spans="2:3">
      <c r="B48" s="311"/>
      <c r="C48" s="314"/>
    </row>
    <row r="49" spans="2:3">
      <c r="B49" s="311"/>
      <c r="C49" s="314"/>
    </row>
    <row r="50" spans="2:3" ht="17.5" thickBot="1">
      <c r="B50" s="312"/>
      <c r="C50" s="315"/>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13"/>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320</v>
      </c>
      <c r="C2" s="182" t="s">
        <v>318</v>
      </c>
      <c r="D2" s="86" t="s">
        <v>535</v>
      </c>
      <c r="E2" s="83"/>
      <c r="F2" s="83"/>
      <c r="H2" s="84"/>
      <c r="I2" s="84"/>
    </row>
    <row r="3" spans="1:10" ht="18">
      <c r="A3" s="86" t="s">
        <v>319</v>
      </c>
      <c r="D3" s="259" t="s">
        <v>478</v>
      </c>
      <c r="E3" s="260" t="s">
        <v>479</v>
      </c>
      <c r="F3" s="69" t="s">
        <v>140</v>
      </c>
      <c r="G3" s="1"/>
      <c r="H3" s="261" t="s">
        <v>480</v>
      </c>
      <c r="I3" s="76" t="s">
        <v>477</v>
      </c>
      <c r="J3" s="1"/>
    </row>
    <row r="4" spans="1:10" ht="25" customHeight="1">
      <c r="A4" s="29" t="s">
        <v>414</v>
      </c>
      <c r="E4" s="69"/>
      <c r="G4" s="76"/>
    </row>
    <row r="5" spans="1:10">
      <c r="A5" s="23" t="s">
        <v>471</v>
      </c>
      <c r="B5" s="23"/>
    </row>
    <row r="6" spans="1:10">
      <c r="A6" s="23"/>
      <c r="B6" s="29" t="s">
        <v>476</v>
      </c>
    </row>
    <row r="7" spans="1:10">
      <c r="B7" s="29" t="s">
        <v>355</v>
      </c>
    </row>
    <row r="8" spans="1:10">
      <c r="B8" s="29" t="s">
        <v>279</v>
      </c>
    </row>
    <row r="9" spans="1:10">
      <c r="A9" s="29" t="s">
        <v>328</v>
      </c>
    </row>
    <row r="10" spans="1:10">
      <c r="A10" s="29" t="s">
        <v>356</v>
      </c>
    </row>
    <row r="11" spans="1:10">
      <c r="A11" s="29" t="s">
        <v>329</v>
      </c>
    </row>
    <row r="12" spans="1:10">
      <c r="A12" s="29" t="s">
        <v>330</v>
      </c>
    </row>
    <row r="13" spans="1:10">
      <c r="A13" s="29" t="s">
        <v>331</v>
      </c>
    </row>
    <row r="14" spans="1:10">
      <c r="A14" s="29" t="s">
        <v>351</v>
      </c>
    </row>
    <row r="15" spans="1:10">
      <c r="A15" s="29" t="s">
        <v>352</v>
      </c>
    </row>
    <row r="16" spans="1:10">
      <c r="A16" s="29" t="s">
        <v>413</v>
      </c>
    </row>
    <row r="17" spans="1:5" ht="26.5" customHeight="1">
      <c r="A17" s="23" t="s">
        <v>332</v>
      </c>
    </row>
    <row r="18" spans="1:5">
      <c r="A18" s="23"/>
      <c r="B18" s="29" t="s">
        <v>481</v>
      </c>
    </row>
    <row r="19" spans="1:5" ht="19.5" customHeight="1">
      <c r="A19" s="1" t="s">
        <v>321</v>
      </c>
    </row>
    <row r="20" spans="1:5" ht="19.5" customHeight="1">
      <c r="A20" s="1"/>
      <c r="B20" s="29" t="s">
        <v>415</v>
      </c>
    </row>
    <row r="21" spans="1:5" ht="18.5" customHeight="1">
      <c r="A21" s="1" t="s">
        <v>280</v>
      </c>
    </row>
    <row r="22" spans="1:5">
      <c r="A22" s="1"/>
      <c r="B22" s="29" t="s">
        <v>277</v>
      </c>
    </row>
    <row r="23" spans="1:5">
      <c r="A23" s="1"/>
      <c r="B23" s="23" t="s">
        <v>366</v>
      </c>
    </row>
    <row r="24" spans="1:5">
      <c r="A24" s="1"/>
      <c r="B24" s="29" t="s">
        <v>323</v>
      </c>
    </row>
    <row r="25" spans="1:5">
      <c r="A25" s="1"/>
      <c r="B25" s="43" t="s">
        <v>324</v>
      </c>
      <c r="D25" s="70" t="s">
        <v>325</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row>
    <row r="35" spans="1:5" ht="24" customHeight="1">
      <c r="A35" s="23" t="s">
        <v>333</v>
      </c>
    </row>
    <row r="36" spans="1:5">
      <c r="B36" s="29" t="s">
        <v>281</v>
      </c>
    </row>
    <row r="37" spans="1:5">
      <c r="B37" s="38" t="s">
        <v>156</v>
      </c>
    </row>
    <row r="38" spans="1:5">
      <c r="B38" s="38" t="s">
        <v>157</v>
      </c>
    </row>
    <row r="39" spans="1:5" ht="21.75" customHeight="1">
      <c r="A39" s="23" t="s">
        <v>334</v>
      </c>
    </row>
    <row r="40" spans="1:5">
      <c r="B40" s="38" t="s">
        <v>158</v>
      </c>
    </row>
    <row r="41" spans="1:5">
      <c r="B41" s="29" t="s">
        <v>364</v>
      </c>
    </row>
    <row r="42" spans="1:5">
      <c r="B42" s="29" t="s">
        <v>363</v>
      </c>
    </row>
    <row r="43" spans="1:5" ht="24" customHeight="1">
      <c r="A43" s="23" t="s">
        <v>335</v>
      </c>
    </row>
    <row r="44" spans="1:5">
      <c r="A44" s="23"/>
      <c r="B44" s="152" t="s">
        <v>282</v>
      </c>
    </row>
    <row r="45" spans="1:5">
      <c r="A45" s="1"/>
      <c r="B45" s="29" t="s">
        <v>323</v>
      </c>
    </row>
    <row r="46" spans="1:5" ht="21" customHeight="1">
      <c r="B46" s="43" t="s">
        <v>326</v>
      </c>
      <c r="D46" s="70" t="s">
        <v>327</v>
      </c>
      <c r="E46" s="38"/>
    </row>
    <row r="47" spans="1:5">
      <c r="B47" s="43"/>
      <c r="E47" s="70"/>
    </row>
    <row r="48" spans="1:5">
      <c r="B48" s="43"/>
      <c r="E48" s="70"/>
    </row>
    <row r="54" spans="1:2">
      <c r="A54" s="1"/>
      <c r="B54" s="29"/>
    </row>
    <row r="55" spans="1:2" ht="27" customHeight="1">
      <c r="A55" s="23" t="s">
        <v>336</v>
      </c>
    </row>
    <row r="56" spans="1:2">
      <c r="B56" s="38" t="s">
        <v>171</v>
      </c>
    </row>
    <row r="57" spans="1:2" ht="23.25" customHeight="1">
      <c r="A57" s="23" t="s">
        <v>337</v>
      </c>
    </row>
    <row r="58" spans="1:2">
      <c r="A58" s="23"/>
      <c r="B58" s="29" t="s">
        <v>278</v>
      </c>
    </row>
    <row r="59" spans="1:2">
      <c r="B59" s="38" t="s">
        <v>170</v>
      </c>
    </row>
    <row r="60" spans="1:2" ht="23.25" customHeight="1">
      <c r="A60" s="23" t="s">
        <v>338</v>
      </c>
      <c r="B60" s="23"/>
    </row>
    <row r="61" spans="1:2" ht="21.75" customHeight="1">
      <c r="B61" s="23" t="s">
        <v>497</v>
      </c>
    </row>
    <row r="62" spans="1:2">
      <c r="B62" s="73" t="s">
        <v>494</v>
      </c>
    </row>
    <row r="63" spans="1:2">
      <c r="B63" s="73" t="s">
        <v>495</v>
      </c>
    </row>
    <row r="64" spans="1:2">
      <c r="B64" s="74" t="s">
        <v>492</v>
      </c>
    </row>
    <row r="65" spans="2:4">
      <c r="B65" s="74" t="s">
        <v>144</v>
      </c>
    </row>
    <row r="66" spans="2:4">
      <c r="B66" s="74" t="s">
        <v>145</v>
      </c>
    </row>
    <row r="67" spans="2:4">
      <c r="B67" s="74" t="s">
        <v>146</v>
      </c>
    </row>
    <row r="68" spans="2:4">
      <c r="B68" s="74" t="s">
        <v>147</v>
      </c>
    </row>
    <row r="69" spans="2:4">
      <c r="B69" s="74" t="s">
        <v>148</v>
      </c>
    </row>
    <row r="70" spans="2:4">
      <c r="B70" s="74" t="s">
        <v>149</v>
      </c>
    </row>
    <row r="71" spans="2:4">
      <c r="B71" s="74" t="s">
        <v>150</v>
      </c>
      <c r="D71" s="281" t="s">
        <v>499</v>
      </c>
    </row>
    <row r="72" spans="2:4">
      <c r="B72" s="280"/>
      <c r="D72" s="281"/>
    </row>
    <row r="73" spans="2:4" ht="21" customHeight="1">
      <c r="B73" s="23" t="s">
        <v>493</v>
      </c>
    </row>
    <row r="74" spans="2:4">
      <c r="B74" s="75" t="s">
        <v>496</v>
      </c>
    </row>
    <row r="75" spans="2:4">
      <c r="B75" s="74" t="s">
        <v>498</v>
      </c>
    </row>
    <row r="76" spans="2:4">
      <c r="B76" s="74" t="s">
        <v>151</v>
      </c>
    </row>
    <row r="77" spans="2:4">
      <c r="B77" s="74" t="s">
        <v>152</v>
      </c>
    </row>
    <row r="78" spans="2:4">
      <c r="B78" s="74" t="s">
        <v>153</v>
      </c>
    </row>
    <row r="79" spans="2:4">
      <c r="B79" s="74" t="s">
        <v>154</v>
      </c>
    </row>
    <row r="80" spans="2:4">
      <c r="B80" s="74" t="s">
        <v>155</v>
      </c>
    </row>
    <row r="81" spans="1:2">
      <c r="B81" s="74" t="s">
        <v>150</v>
      </c>
    </row>
    <row r="82" spans="1:2">
      <c r="B82" s="43" t="s">
        <v>160</v>
      </c>
    </row>
    <row r="83" spans="1:2">
      <c r="B83" s="38" t="s">
        <v>159</v>
      </c>
    </row>
    <row r="85" spans="1:2">
      <c r="A85" s="23" t="s">
        <v>341</v>
      </c>
    </row>
    <row r="86" spans="1:2" ht="8" customHeight="1">
      <c r="A86" s="23"/>
    </row>
    <row r="87" spans="1:2">
      <c r="A87" s="23"/>
      <c r="B87" s="23" t="s">
        <v>348</v>
      </c>
    </row>
    <row r="88" spans="1:2">
      <c r="A88" s="23"/>
      <c r="B88" s="29" t="s">
        <v>342</v>
      </c>
    </row>
    <row r="89" spans="1:2" ht="8" customHeight="1">
      <c r="A89" s="23"/>
    </row>
    <row r="90" spans="1:2">
      <c r="A90" s="23"/>
      <c r="B90" s="23" t="s">
        <v>344</v>
      </c>
    </row>
    <row r="91" spans="1:2">
      <c r="A91" s="23"/>
      <c r="B91" s="29" t="s">
        <v>353</v>
      </c>
    </row>
    <row r="92" spans="1:2">
      <c r="A92" s="23"/>
      <c r="B92" s="29" t="s">
        <v>343</v>
      </c>
    </row>
    <row r="93" spans="1:2" ht="8" customHeight="1">
      <c r="A93" s="23"/>
      <c r="B93" s="29"/>
    </row>
    <row r="94" spans="1:2">
      <c r="A94" s="23"/>
      <c r="B94" s="23" t="s">
        <v>349</v>
      </c>
    </row>
    <row r="95" spans="1:2">
      <c r="A95" s="23"/>
      <c r="B95" s="29" t="s">
        <v>350</v>
      </c>
    </row>
    <row r="96" spans="1:2" ht="8" customHeight="1">
      <c r="A96" s="23"/>
    </row>
    <row r="97" spans="2:9">
      <c r="B97" s="23" t="s">
        <v>519</v>
      </c>
    </row>
    <row r="98" spans="2:9">
      <c r="B98" s="29" t="s">
        <v>345</v>
      </c>
    </row>
    <row r="99" spans="2:9">
      <c r="B99" s="29" t="s">
        <v>346</v>
      </c>
    </row>
    <row r="100" spans="2:9">
      <c r="B100" s="29" t="s">
        <v>347</v>
      </c>
    </row>
    <row r="101" spans="2:9" ht="8" customHeight="1">
      <c r="B101" s="29"/>
    </row>
    <row r="102" spans="2:9">
      <c r="B102" s="23" t="s">
        <v>520</v>
      </c>
    </row>
    <row r="103" spans="2:9">
      <c r="B103" s="29" t="s">
        <v>529</v>
      </c>
    </row>
    <row r="104" spans="2:9">
      <c r="B104" s="29" t="s">
        <v>521</v>
      </c>
    </row>
    <row r="105" spans="2:9">
      <c r="B105" s="29" t="s">
        <v>522</v>
      </c>
    </row>
    <row r="106" spans="2:9">
      <c r="B106" s="29" t="s">
        <v>523</v>
      </c>
    </row>
    <row r="107" spans="2:9">
      <c r="B107" s="29" t="s">
        <v>524</v>
      </c>
    </row>
    <row r="108" spans="2:9">
      <c r="B108" s="29" t="s">
        <v>528</v>
      </c>
    </row>
    <row r="109" spans="2:9">
      <c r="B109" s="23" t="s">
        <v>530</v>
      </c>
      <c r="C109" s="2"/>
      <c r="D109" s="13"/>
      <c r="E109" s="14"/>
      <c r="F109" s="14"/>
      <c r="G109" s="1"/>
      <c r="H109" s="3"/>
      <c r="I109" s="3"/>
    </row>
    <row r="110" spans="2:9">
      <c r="B110" s="29" t="s">
        <v>531</v>
      </c>
      <c r="C110" s="2"/>
      <c r="D110" s="13"/>
      <c r="E110" s="14"/>
      <c r="F110" s="14"/>
      <c r="G110" s="1"/>
      <c r="H110" s="3"/>
      <c r="I110" s="3"/>
    </row>
    <row r="111" spans="2:9">
      <c r="B111" s="331" t="s">
        <v>532</v>
      </c>
      <c r="C111" s="2"/>
      <c r="D111" s="13"/>
      <c r="E111" s="14"/>
      <c r="F111" s="14"/>
      <c r="G111" s="1"/>
      <c r="H111" s="3"/>
      <c r="I111" s="3"/>
    </row>
    <row r="112" spans="2:9">
      <c r="B112" s="331" t="s">
        <v>533</v>
      </c>
      <c r="C112" s="2"/>
      <c r="D112" s="13"/>
      <c r="E112" s="14"/>
      <c r="F112" s="14"/>
      <c r="G112" s="1"/>
      <c r="H112" s="3"/>
      <c r="I112" s="3"/>
    </row>
    <row r="113" spans="2:9">
      <c r="B113" s="29" t="s">
        <v>534</v>
      </c>
      <c r="C113" s="2"/>
      <c r="D113" s="13"/>
      <c r="E113" s="14"/>
      <c r="F113" s="14"/>
      <c r="G113" s="1"/>
      <c r="H113" s="3"/>
      <c r="I113" s="3"/>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9"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activeCell="A5" sqref="A5"/>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0" t="s">
        <v>472</v>
      </c>
      <c r="D2" s="330"/>
      <c r="E2" s="330"/>
      <c r="F2" s="330"/>
      <c r="G2" s="47"/>
      <c r="H2" s="47"/>
    </row>
    <row r="3" spans="1:8" ht="17.5" thickBot="1">
      <c r="A3" s="64" t="s">
        <v>164</v>
      </c>
      <c r="B3" s="65" t="s">
        <v>165</v>
      </c>
      <c r="C3" s="65" t="s">
        <v>166</v>
      </c>
      <c r="D3" s="66" t="s">
        <v>276</v>
      </c>
      <c r="E3" s="66" t="s">
        <v>525</v>
      </c>
      <c r="F3" s="66" t="s">
        <v>167</v>
      </c>
      <c r="G3" s="67" t="s">
        <v>11</v>
      </c>
      <c r="H3" s="68" t="s">
        <v>14</v>
      </c>
    </row>
    <row r="4" spans="1:8">
      <c r="A4" s="249" t="s">
        <v>424</v>
      </c>
      <c r="B4" s="87">
        <v>44197</v>
      </c>
      <c r="C4" s="88" t="s">
        <v>527</v>
      </c>
      <c r="D4" s="251" t="s">
        <v>417</v>
      </c>
      <c r="E4" s="251"/>
      <c r="F4" s="89" t="s">
        <v>526</v>
      </c>
      <c r="G4" s="90">
        <v>10000</v>
      </c>
      <c r="H4" s="91"/>
    </row>
    <row r="5" spans="1:8">
      <c r="A5" s="249"/>
      <c r="B5" s="87"/>
      <c r="C5" s="88"/>
      <c r="D5" s="251" t="s">
        <v>407</v>
      </c>
      <c r="E5" s="251"/>
      <c r="F5" s="92" t="s">
        <v>526</v>
      </c>
      <c r="G5" s="93">
        <v>200000</v>
      </c>
      <c r="H5" s="94"/>
    </row>
    <row r="6" spans="1:8">
      <c r="A6" s="249"/>
      <c r="B6" s="87"/>
      <c r="C6" s="88"/>
      <c r="D6" s="251" t="s">
        <v>409</v>
      </c>
      <c r="E6" s="251"/>
      <c r="F6" s="92" t="s">
        <v>526</v>
      </c>
      <c r="G6" s="93">
        <v>65000</v>
      </c>
      <c r="H6" s="94"/>
    </row>
    <row r="7" spans="1:8">
      <c r="A7" s="249"/>
      <c r="B7" s="87"/>
      <c r="C7" s="88"/>
      <c r="D7" s="251" t="s">
        <v>420</v>
      </c>
      <c r="E7" s="251"/>
      <c r="F7" s="92" t="s">
        <v>526</v>
      </c>
      <c r="G7" s="93">
        <v>50000</v>
      </c>
      <c r="H7" s="94"/>
    </row>
    <row r="8" spans="1:8">
      <c r="A8" s="249"/>
      <c r="B8" s="87"/>
      <c r="C8" s="88"/>
      <c r="D8" s="251" t="s">
        <v>429</v>
      </c>
      <c r="E8" s="251"/>
      <c r="F8" s="92" t="s">
        <v>526</v>
      </c>
      <c r="G8" s="93"/>
      <c r="H8" s="94">
        <v>5000</v>
      </c>
    </row>
    <row r="9" spans="1:8">
      <c r="A9" s="249"/>
      <c r="B9" s="87"/>
      <c r="C9" s="88"/>
      <c r="D9" s="251" t="s">
        <v>408</v>
      </c>
      <c r="E9" s="251"/>
      <c r="F9" s="92" t="s">
        <v>526</v>
      </c>
      <c r="G9" s="93"/>
      <c r="H9" s="94">
        <v>200000</v>
      </c>
    </row>
    <row r="10" spans="1:8">
      <c r="A10" s="249"/>
      <c r="B10" s="87"/>
      <c r="C10" s="88"/>
      <c r="D10" s="251" t="s">
        <v>510</v>
      </c>
      <c r="E10" s="251"/>
      <c r="F10" s="92" t="s">
        <v>526</v>
      </c>
      <c r="G10" s="93"/>
      <c r="H10" s="94">
        <v>120000</v>
      </c>
    </row>
    <row r="11" spans="1:8">
      <c r="A11" s="249"/>
      <c r="B11" s="87"/>
      <c r="C11" s="88"/>
      <c r="D11" s="251"/>
      <c r="E11" s="251"/>
      <c r="F11" s="92"/>
      <c r="G11" s="93"/>
      <c r="H11" s="94"/>
    </row>
    <row r="12" spans="1:8">
      <c r="A12" s="249" t="s">
        <v>431</v>
      </c>
      <c r="B12" s="87">
        <v>44501</v>
      </c>
      <c r="C12" s="88" t="s">
        <v>470</v>
      </c>
      <c r="D12" s="251" t="s">
        <v>420</v>
      </c>
      <c r="E12" s="251"/>
      <c r="F12" s="92" t="s">
        <v>467</v>
      </c>
      <c r="G12" s="93">
        <v>60000</v>
      </c>
      <c r="H12" s="94"/>
    </row>
    <row r="13" spans="1:8">
      <c r="A13" s="250"/>
      <c r="B13" s="87"/>
      <c r="C13" s="88"/>
      <c r="D13" s="251" t="s">
        <v>421</v>
      </c>
      <c r="E13" s="251"/>
      <c r="F13" s="92" t="s">
        <v>438</v>
      </c>
      <c r="G13" s="93">
        <v>30000</v>
      </c>
      <c r="H13" s="94"/>
    </row>
    <row r="14" spans="1:8">
      <c r="A14" s="249"/>
      <c r="B14" s="87"/>
      <c r="C14" s="88"/>
      <c r="D14" s="251" t="s">
        <v>411</v>
      </c>
      <c r="E14" s="251"/>
      <c r="F14" s="92" t="s">
        <v>438</v>
      </c>
      <c r="G14" s="93">
        <v>1500</v>
      </c>
      <c r="H14" s="94"/>
    </row>
    <row r="15" spans="1:8">
      <c r="A15" s="249"/>
      <c r="B15" s="87"/>
      <c r="C15" s="88"/>
      <c r="D15" s="251" t="s">
        <v>423</v>
      </c>
      <c r="E15" s="251"/>
      <c r="F15" s="92" t="s">
        <v>439</v>
      </c>
      <c r="G15" s="93">
        <v>30</v>
      </c>
      <c r="H15" s="94"/>
    </row>
    <row r="16" spans="1:8">
      <c r="A16" s="250"/>
      <c r="B16" s="87"/>
      <c r="C16" s="88"/>
      <c r="D16" s="251" t="s">
        <v>407</v>
      </c>
      <c r="E16" s="251"/>
      <c r="F16" s="92" t="s">
        <v>439</v>
      </c>
      <c r="G16" s="93"/>
      <c r="H16" s="94">
        <v>91530</v>
      </c>
    </row>
    <row r="17" spans="1:8">
      <c r="A17" s="249"/>
      <c r="B17" s="87"/>
      <c r="C17" s="88"/>
      <c r="D17" s="251"/>
      <c r="E17" s="251"/>
      <c r="F17" s="92"/>
      <c r="G17" s="93"/>
      <c r="H17" s="94"/>
    </row>
    <row r="18" spans="1:8">
      <c r="A18" s="249" t="s">
        <v>432</v>
      </c>
      <c r="B18" s="87">
        <v>44502</v>
      </c>
      <c r="C18" s="88" t="s">
        <v>168</v>
      </c>
      <c r="D18" s="251" t="s">
        <v>417</v>
      </c>
      <c r="E18" s="251"/>
      <c r="F18" s="92" t="s">
        <v>168</v>
      </c>
      <c r="G18" s="93">
        <v>20000</v>
      </c>
      <c r="H18" s="94"/>
    </row>
    <row r="19" spans="1:8">
      <c r="A19" s="250"/>
      <c r="B19" s="87"/>
      <c r="C19" s="88"/>
      <c r="D19" s="251" t="s">
        <v>407</v>
      </c>
      <c r="E19" s="251"/>
      <c r="F19" s="92" t="s">
        <v>168</v>
      </c>
      <c r="G19" s="93"/>
      <c r="H19" s="94">
        <v>20000</v>
      </c>
    </row>
    <row r="20" spans="1:8">
      <c r="A20" s="249"/>
      <c r="B20" s="87"/>
      <c r="C20" s="88"/>
      <c r="D20" s="251"/>
      <c r="E20" s="251"/>
      <c r="F20" s="92"/>
      <c r="G20" s="93"/>
      <c r="H20" s="94"/>
    </row>
    <row r="21" spans="1:8">
      <c r="A21" s="249" t="s">
        <v>433</v>
      </c>
      <c r="B21" s="87">
        <v>44503</v>
      </c>
      <c r="C21" s="88" t="s">
        <v>468</v>
      </c>
      <c r="D21" s="251" t="s">
        <v>409</v>
      </c>
      <c r="E21" s="251"/>
      <c r="F21" s="92" t="s">
        <v>447</v>
      </c>
      <c r="G21" s="93">
        <v>400000</v>
      </c>
      <c r="H21" s="94"/>
    </row>
    <row r="22" spans="1:8">
      <c r="A22" s="250"/>
      <c r="B22" s="87"/>
      <c r="C22" s="88"/>
      <c r="D22" s="251" t="s">
        <v>411</v>
      </c>
      <c r="E22" s="251"/>
      <c r="F22" s="92" t="s">
        <v>447</v>
      </c>
      <c r="G22" s="93">
        <v>20000</v>
      </c>
      <c r="H22" s="94"/>
    </row>
    <row r="23" spans="1:8">
      <c r="A23" s="249"/>
      <c r="B23" s="87"/>
      <c r="C23" s="88"/>
      <c r="D23" s="251" t="s">
        <v>410</v>
      </c>
      <c r="E23" s="251"/>
      <c r="F23" s="92" t="s">
        <v>447</v>
      </c>
      <c r="G23" s="93"/>
      <c r="H23" s="94">
        <v>420000</v>
      </c>
    </row>
    <row r="24" spans="1:8">
      <c r="A24" s="249"/>
      <c r="B24" s="87"/>
      <c r="C24" s="88"/>
      <c r="D24" s="251"/>
      <c r="E24" s="251"/>
      <c r="F24" s="92"/>
      <c r="G24" s="93"/>
      <c r="H24" s="94"/>
    </row>
    <row r="25" spans="1:8">
      <c r="A25" s="249" t="s">
        <v>434</v>
      </c>
      <c r="B25" s="87">
        <v>44504</v>
      </c>
      <c r="C25" s="88" t="s">
        <v>169</v>
      </c>
      <c r="D25" s="251" t="s">
        <v>417</v>
      </c>
      <c r="E25" s="251"/>
      <c r="F25" s="92" t="s">
        <v>469</v>
      </c>
      <c r="G25" s="93">
        <v>126000</v>
      </c>
      <c r="H25" s="94"/>
    </row>
    <row r="26" spans="1:8">
      <c r="A26" s="249"/>
      <c r="B26" s="87"/>
      <c r="C26" s="88"/>
      <c r="D26" s="251" t="s">
        <v>418</v>
      </c>
      <c r="E26" s="251"/>
      <c r="F26" s="92" t="s">
        <v>469</v>
      </c>
      <c r="G26" s="93"/>
      <c r="H26" s="94">
        <v>6000</v>
      </c>
    </row>
    <row r="27" spans="1:8">
      <c r="A27" s="249"/>
      <c r="B27" s="87"/>
      <c r="C27" s="88"/>
      <c r="D27" s="251" t="s">
        <v>425</v>
      </c>
      <c r="E27" s="251"/>
      <c r="F27" s="92" t="s">
        <v>469</v>
      </c>
      <c r="G27" s="93"/>
      <c r="H27" s="94">
        <v>120000</v>
      </c>
    </row>
    <row r="28" spans="1:8">
      <c r="A28" s="250"/>
      <c r="B28" s="87"/>
      <c r="C28" s="88"/>
      <c r="D28" s="251"/>
      <c r="E28" s="251"/>
      <c r="F28" s="92"/>
      <c r="G28" s="93"/>
      <c r="H28" s="94"/>
    </row>
    <row r="29" spans="1:8">
      <c r="A29" s="249" t="s">
        <v>435</v>
      </c>
      <c r="B29" s="87">
        <v>44530</v>
      </c>
      <c r="C29" s="88" t="s">
        <v>441</v>
      </c>
      <c r="D29" s="251" t="s">
        <v>426</v>
      </c>
      <c r="E29" s="251"/>
      <c r="F29" s="92" t="s">
        <v>430</v>
      </c>
      <c r="G29" s="93">
        <v>35000</v>
      </c>
      <c r="H29" s="94"/>
    </row>
    <row r="30" spans="1:8">
      <c r="A30" s="249"/>
      <c r="B30" s="87"/>
      <c r="C30" s="88"/>
      <c r="D30" s="251" t="s">
        <v>427</v>
      </c>
      <c r="E30" s="251"/>
      <c r="F30" s="92" t="s">
        <v>430</v>
      </c>
      <c r="G30" s="93">
        <v>2400</v>
      </c>
      <c r="H30" s="94"/>
    </row>
    <row r="31" spans="1:8">
      <c r="A31" s="250"/>
      <c r="B31" s="87"/>
      <c r="C31" s="88"/>
      <c r="D31" s="251" t="s">
        <v>422</v>
      </c>
      <c r="E31" s="251"/>
      <c r="F31" s="92" t="s">
        <v>430</v>
      </c>
      <c r="G31" s="93"/>
      <c r="H31" s="94">
        <v>592</v>
      </c>
    </row>
    <row r="32" spans="1:8">
      <c r="A32" s="249"/>
      <c r="B32" s="87"/>
      <c r="C32" s="88"/>
      <c r="D32" s="251" t="s">
        <v>428</v>
      </c>
      <c r="E32" s="251"/>
      <c r="F32" s="92" t="s">
        <v>430</v>
      </c>
      <c r="G32" s="93"/>
      <c r="H32" s="94">
        <v>878</v>
      </c>
    </row>
    <row r="33" spans="1:8">
      <c r="A33" s="249"/>
      <c r="B33" s="87"/>
      <c r="C33" s="88"/>
      <c r="D33" s="251" t="s">
        <v>429</v>
      </c>
      <c r="E33" s="251"/>
      <c r="F33" s="92" t="s">
        <v>430</v>
      </c>
      <c r="G33" s="93"/>
      <c r="H33" s="94">
        <v>35930</v>
      </c>
    </row>
    <row r="34" spans="1:8">
      <c r="A34" s="250"/>
      <c r="B34" s="87"/>
      <c r="C34" s="88"/>
      <c r="D34" s="251"/>
      <c r="E34" s="251"/>
      <c r="F34" s="92"/>
      <c r="G34" s="93"/>
      <c r="H34" s="94"/>
    </row>
    <row r="35" spans="1:8">
      <c r="A35" s="249" t="s">
        <v>444</v>
      </c>
      <c r="B35" s="87">
        <v>44530</v>
      </c>
      <c r="C35" s="88" t="s">
        <v>465</v>
      </c>
      <c r="D35" s="251" t="s">
        <v>445</v>
      </c>
      <c r="E35" s="251"/>
      <c r="F35" s="92" t="s">
        <v>446</v>
      </c>
      <c r="G35" s="93">
        <v>80000</v>
      </c>
      <c r="H35" s="94"/>
    </row>
    <row r="36" spans="1:8">
      <c r="A36" s="249"/>
      <c r="B36" s="87"/>
      <c r="C36" s="88"/>
      <c r="D36" s="251" t="s">
        <v>409</v>
      </c>
      <c r="E36" s="251"/>
      <c r="F36" s="92" t="s">
        <v>446</v>
      </c>
      <c r="G36" s="93"/>
      <c r="H36" s="94">
        <v>80000</v>
      </c>
    </row>
    <row r="37" spans="1:8">
      <c r="A37" s="250"/>
      <c r="B37" s="87"/>
      <c r="C37" s="88"/>
      <c r="D37" s="251"/>
      <c r="E37" s="251"/>
      <c r="F37" s="92"/>
      <c r="G37" s="93"/>
      <c r="H37" s="94"/>
    </row>
    <row r="38" spans="1:8">
      <c r="A38" s="249" t="s">
        <v>436</v>
      </c>
      <c r="B38" s="87">
        <v>44531</v>
      </c>
      <c r="C38" s="88" t="s">
        <v>437</v>
      </c>
      <c r="D38" s="251" t="s">
        <v>421</v>
      </c>
      <c r="E38" s="251"/>
      <c r="F38" s="92" t="s">
        <v>440</v>
      </c>
      <c r="G38" s="93">
        <v>30000</v>
      </c>
      <c r="H38" s="94"/>
    </row>
    <row r="39" spans="1:8">
      <c r="A39" s="249"/>
      <c r="B39" s="87"/>
      <c r="C39" s="88"/>
      <c r="D39" s="251" t="s">
        <v>411</v>
      </c>
      <c r="E39" s="251"/>
      <c r="F39" s="92" t="s">
        <v>440</v>
      </c>
      <c r="G39" s="93">
        <v>1500</v>
      </c>
      <c r="H39" s="94"/>
    </row>
    <row r="40" spans="1:8">
      <c r="A40" s="249"/>
      <c r="B40" s="87"/>
      <c r="C40" s="88"/>
      <c r="D40" s="251" t="s">
        <v>423</v>
      </c>
      <c r="E40" s="251"/>
      <c r="F40" s="92" t="s">
        <v>440</v>
      </c>
      <c r="G40" s="93">
        <v>30</v>
      </c>
      <c r="H40" s="94"/>
    </row>
    <row r="41" spans="1:8">
      <c r="A41" s="249"/>
      <c r="B41" s="87"/>
      <c r="C41" s="88"/>
      <c r="D41" s="251" t="s">
        <v>407</v>
      </c>
      <c r="E41" s="251"/>
      <c r="F41" s="92" t="s">
        <v>440</v>
      </c>
      <c r="G41" s="93"/>
      <c r="H41" s="94">
        <v>31530</v>
      </c>
    </row>
    <row r="42" spans="1:8">
      <c r="A42" s="249"/>
      <c r="B42" s="87"/>
      <c r="C42" s="88"/>
      <c r="D42" s="251"/>
      <c r="E42" s="251"/>
      <c r="F42" s="92"/>
      <c r="G42" s="93"/>
      <c r="H42" s="94"/>
    </row>
    <row r="43" spans="1:8">
      <c r="A43" s="249" t="s">
        <v>442</v>
      </c>
      <c r="B43" s="87">
        <v>44535</v>
      </c>
      <c r="C43" s="88" t="s">
        <v>443</v>
      </c>
      <c r="D43" s="251" t="s">
        <v>429</v>
      </c>
      <c r="E43" s="251"/>
      <c r="F43" s="92" t="s">
        <v>430</v>
      </c>
      <c r="G43" s="93">
        <v>35930</v>
      </c>
      <c r="H43" s="94"/>
    </row>
    <row r="44" spans="1:8">
      <c r="A44" s="250"/>
      <c r="B44" s="87"/>
      <c r="C44" s="88"/>
      <c r="D44" s="251" t="s">
        <v>407</v>
      </c>
      <c r="E44" s="251"/>
      <c r="F44" s="92" t="s">
        <v>430</v>
      </c>
      <c r="G44" s="93"/>
      <c r="H44" s="94">
        <v>35930</v>
      </c>
    </row>
    <row r="45" spans="1:8">
      <c r="A45" s="249"/>
      <c r="B45" s="87"/>
      <c r="C45" s="88"/>
      <c r="D45" s="251"/>
      <c r="E45" s="251"/>
      <c r="F45" s="92"/>
      <c r="G45" s="93"/>
      <c r="H45" s="94"/>
    </row>
    <row r="46" spans="1:8">
      <c r="A46" s="249" t="s">
        <v>448</v>
      </c>
      <c r="B46" s="87">
        <v>44540</v>
      </c>
      <c r="C46" s="88" t="s">
        <v>169</v>
      </c>
      <c r="D46" s="251" t="s">
        <v>449</v>
      </c>
      <c r="E46" s="251"/>
      <c r="F46" s="92" t="s">
        <v>450</v>
      </c>
      <c r="G46" s="93">
        <v>420000</v>
      </c>
      <c r="H46" s="94"/>
    </row>
    <row r="47" spans="1:8">
      <c r="A47" s="250"/>
      <c r="B47" s="87"/>
      <c r="C47" s="88"/>
      <c r="D47" s="251" t="s">
        <v>425</v>
      </c>
      <c r="E47" s="251"/>
      <c r="F47" s="92" t="s">
        <v>450</v>
      </c>
      <c r="G47" s="93"/>
      <c r="H47" s="94">
        <v>400000</v>
      </c>
    </row>
    <row r="48" spans="1:8">
      <c r="A48" s="249"/>
      <c r="B48" s="87"/>
      <c r="C48" s="88"/>
      <c r="D48" s="251" t="s">
        <v>418</v>
      </c>
      <c r="E48" s="251"/>
      <c r="F48" s="92" t="s">
        <v>450</v>
      </c>
      <c r="G48" s="93"/>
      <c r="H48" s="94">
        <v>20000</v>
      </c>
    </row>
    <row r="49" spans="1:8">
      <c r="A49" s="249"/>
      <c r="B49" s="87"/>
      <c r="C49" s="88"/>
      <c r="D49" s="251"/>
      <c r="E49" s="251"/>
      <c r="F49" s="92"/>
      <c r="G49" s="93"/>
      <c r="H49" s="94"/>
    </row>
    <row r="50" spans="1:8">
      <c r="A50" s="249" t="s">
        <v>451</v>
      </c>
      <c r="B50" s="87">
        <v>44545</v>
      </c>
      <c r="C50" s="88" t="s">
        <v>456</v>
      </c>
      <c r="D50" s="251" t="s">
        <v>410</v>
      </c>
      <c r="E50" s="251"/>
      <c r="F50" s="92" t="s">
        <v>457</v>
      </c>
      <c r="G50" s="93">
        <v>210000</v>
      </c>
      <c r="H50" s="94"/>
    </row>
    <row r="51" spans="1:8">
      <c r="A51" s="249"/>
      <c r="B51" s="87"/>
      <c r="C51" s="88"/>
      <c r="D51" s="251" t="s">
        <v>407</v>
      </c>
      <c r="E51" s="251"/>
      <c r="F51" s="92" t="s">
        <v>457</v>
      </c>
      <c r="G51" s="93"/>
      <c r="H51" s="94">
        <v>210000</v>
      </c>
    </row>
    <row r="52" spans="1:8">
      <c r="A52" s="249"/>
      <c r="B52" s="87"/>
      <c r="C52" s="88"/>
      <c r="D52" s="251"/>
      <c r="E52" s="251"/>
      <c r="F52" s="92"/>
      <c r="G52" s="93"/>
      <c r="H52" s="94"/>
    </row>
    <row r="53" spans="1:8">
      <c r="A53" s="249" t="s">
        <v>453</v>
      </c>
      <c r="B53" s="87">
        <v>44555</v>
      </c>
      <c r="C53" s="88" t="s">
        <v>460</v>
      </c>
      <c r="D53" s="251" t="s">
        <v>462</v>
      </c>
      <c r="E53" s="251"/>
      <c r="F53" s="95" t="s">
        <v>463</v>
      </c>
      <c r="G53" s="93">
        <v>1872</v>
      </c>
      <c r="H53" s="94"/>
    </row>
    <row r="54" spans="1:8">
      <c r="A54" s="249"/>
      <c r="B54" s="87"/>
      <c r="C54" s="96"/>
      <c r="D54" s="251" t="s">
        <v>462</v>
      </c>
      <c r="E54" s="251"/>
      <c r="F54" s="95" t="s">
        <v>464</v>
      </c>
      <c r="G54" s="93">
        <v>3075</v>
      </c>
      <c r="H54" s="94"/>
    </row>
    <row r="55" spans="1:8">
      <c r="A55" s="249"/>
      <c r="B55" s="87"/>
      <c r="C55" s="186"/>
      <c r="D55" s="251" t="s">
        <v>422</v>
      </c>
      <c r="E55" s="251"/>
      <c r="F55" s="95" t="s">
        <v>461</v>
      </c>
      <c r="G55" s="93">
        <v>592</v>
      </c>
      <c r="H55" s="94"/>
    </row>
    <row r="56" spans="1:8">
      <c r="A56" s="249"/>
      <c r="B56" s="87"/>
      <c r="C56" s="186"/>
      <c r="D56" s="251" t="s">
        <v>428</v>
      </c>
      <c r="E56" s="251"/>
      <c r="F56" s="95" t="s">
        <v>461</v>
      </c>
      <c r="G56" s="93">
        <v>878</v>
      </c>
      <c r="H56" s="94"/>
    </row>
    <row r="57" spans="1:8">
      <c r="A57" s="249"/>
      <c r="B57" s="87"/>
      <c r="C57" s="88"/>
      <c r="D57" s="251" t="s">
        <v>417</v>
      </c>
      <c r="E57" s="251"/>
      <c r="F57" s="95" t="s">
        <v>461</v>
      </c>
      <c r="G57" s="93"/>
      <c r="H57" s="94">
        <v>6417</v>
      </c>
    </row>
    <row r="58" spans="1:8">
      <c r="A58" s="249"/>
      <c r="B58" s="87"/>
      <c r="C58" s="88"/>
      <c r="D58" s="251"/>
      <c r="E58" s="251"/>
      <c r="F58" s="95"/>
      <c r="G58" s="93"/>
      <c r="H58" s="94"/>
    </row>
    <row r="59" spans="1:8">
      <c r="A59" s="249" t="s">
        <v>455</v>
      </c>
      <c r="B59" s="87">
        <v>44561</v>
      </c>
      <c r="C59" s="88" t="s">
        <v>452</v>
      </c>
      <c r="D59" s="251" t="s">
        <v>426</v>
      </c>
      <c r="E59" s="251"/>
      <c r="F59" s="95" t="s">
        <v>458</v>
      </c>
      <c r="G59" s="93">
        <v>35000</v>
      </c>
      <c r="H59" s="94"/>
    </row>
    <row r="60" spans="1:8">
      <c r="A60" s="249"/>
      <c r="B60" s="87"/>
      <c r="C60" s="88"/>
      <c r="D60" s="251" t="s">
        <v>427</v>
      </c>
      <c r="E60" s="251"/>
      <c r="F60" s="95" t="s">
        <v>458</v>
      </c>
      <c r="G60" s="93">
        <v>2400</v>
      </c>
      <c r="H60" s="94"/>
    </row>
    <row r="61" spans="1:8">
      <c r="A61" s="249"/>
      <c r="B61" s="87"/>
      <c r="C61" s="88"/>
      <c r="D61" s="251" t="s">
        <v>422</v>
      </c>
      <c r="E61" s="251"/>
      <c r="F61" s="95" t="s">
        <v>458</v>
      </c>
      <c r="G61" s="93"/>
      <c r="H61" s="94">
        <v>592</v>
      </c>
    </row>
    <row r="62" spans="1:8">
      <c r="A62" s="249"/>
      <c r="B62" s="87"/>
      <c r="C62" s="88"/>
      <c r="D62" s="251" t="s">
        <v>428</v>
      </c>
      <c r="E62" s="251"/>
      <c r="F62" s="95" t="s">
        <v>458</v>
      </c>
      <c r="G62" s="93"/>
      <c r="H62" s="94">
        <v>878</v>
      </c>
    </row>
    <row r="63" spans="1:8">
      <c r="A63" s="249"/>
      <c r="B63" s="87"/>
      <c r="C63" s="88"/>
      <c r="D63" s="251" t="s">
        <v>429</v>
      </c>
      <c r="E63" s="251"/>
      <c r="F63" s="92" t="s">
        <v>458</v>
      </c>
      <c r="G63" s="93"/>
      <c r="H63" s="94">
        <v>35930</v>
      </c>
    </row>
    <row r="64" spans="1:8">
      <c r="A64" s="249"/>
      <c r="B64" s="87"/>
      <c r="C64" s="88"/>
      <c r="D64" s="251"/>
      <c r="E64" s="251"/>
      <c r="F64" s="92"/>
      <c r="G64" s="93"/>
      <c r="H64" s="94"/>
    </row>
    <row r="65" spans="1:8">
      <c r="A65" s="249" t="s">
        <v>459</v>
      </c>
      <c r="B65" s="87">
        <v>44560</v>
      </c>
      <c r="C65" s="88" t="s">
        <v>466</v>
      </c>
      <c r="D65" s="251" t="s">
        <v>445</v>
      </c>
      <c r="E65" s="251"/>
      <c r="F65" s="92" t="s">
        <v>454</v>
      </c>
      <c r="G65" s="93">
        <v>200000</v>
      </c>
      <c r="H65" s="94"/>
    </row>
    <row r="66" spans="1:8">
      <c r="A66" s="249"/>
      <c r="B66" s="87"/>
      <c r="C66" s="88"/>
      <c r="D66" s="251" t="s">
        <v>409</v>
      </c>
      <c r="E66" s="251"/>
      <c r="F66" s="92" t="s">
        <v>454</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S203"/>
  <sheetViews>
    <sheetView topLeftCell="H1" workbookViewId="0">
      <selection activeCell="S3" sqref="S3"/>
    </sheetView>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9">
      <c r="A1" s="233" t="s">
        <v>383</v>
      </c>
      <c r="E1" s="233" t="s">
        <v>403</v>
      </c>
      <c r="F1" s="233"/>
      <c r="G1" s="233"/>
      <c r="H1" s="233"/>
      <c r="J1" s="233" t="s">
        <v>382</v>
      </c>
      <c r="N1" s="233" t="s">
        <v>384</v>
      </c>
      <c r="S1" s="235" t="s">
        <v>507</v>
      </c>
    </row>
    <row r="2" spans="1:19">
      <c r="A2" s="236" t="s">
        <v>358</v>
      </c>
      <c r="B2" s="236" t="s">
        <v>359</v>
      </c>
      <c r="C2" s="236">
        <f ca="1">COUNTIF(C3:D203,"&gt;0")</f>
        <v>56</v>
      </c>
      <c r="D2" s="237" t="s">
        <v>406</v>
      </c>
      <c r="E2" s="238" t="s">
        <v>361</v>
      </c>
      <c r="F2" s="238" t="s">
        <v>381</v>
      </c>
      <c r="G2" s="238" t="s">
        <v>398</v>
      </c>
      <c r="H2" s="238" t="s">
        <v>399</v>
      </c>
      <c r="J2" s="238" t="s">
        <v>361</v>
      </c>
      <c r="K2" s="239" t="s">
        <v>381</v>
      </c>
      <c r="L2" s="239" t="s">
        <v>380</v>
      </c>
      <c r="N2" s="238" t="s">
        <v>361</v>
      </c>
      <c r="O2" s="238" t="s">
        <v>381</v>
      </c>
      <c r="P2" s="238" t="s">
        <v>398</v>
      </c>
      <c r="Q2" s="238" t="s">
        <v>399</v>
      </c>
      <c r="S2" s="235" t="str" cm="1">
        <f t="array" ref="S2:S5">_xlfn.UNIQUE(日記簿!F7:F3000)</f>
        <v>2401001</v>
      </c>
    </row>
    <row r="3" spans="1:19">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404</v>
      </c>
      <c r="G3" s="243">
        <f ca="1">H3-15</f>
        <v>45561</v>
      </c>
      <c r="H3" s="243">
        <f ca="1">TODAY()</f>
        <v>45576</v>
      </c>
      <c r="J3" s="244">
        <v>1</v>
      </c>
      <c r="K3" s="245" t="s">
        <v>503</v>
      </c>
      <c r="L3" s="243">
        <f>DATE(年度,1,1)</f>
        <v>45292</v>
      </c>
      <c r="N3" s="238">
        <v>1</v>
      </c>
      <c r="O3" s="246" t="s">
        <v>385</v>
      </c>
      <c r="P3" s="247">
        <f>DATE(年度,1,1)</f>
        <v>45292</v>
      </c>
      <c r="Q3" s="243">
        <f>DATE(年度,1,31)</f>
        <v>45322</v>
      </c>
      <c r="S3" s="235">
        <v>0</v>
      </c>
    </row>
    <row r="4" spans="1:19">
      <c r="A4" s="240">
        <f t="shared" ca="1" si="0"/>
        <v>11121</v>
      </c>
      <c r="B4" s="240" t="str">
        <f t="shared" ca="1" si="1"/>
        <v>銀行存款-一銀活存</v>
      </c>
      <c r="C4" s="236">
        <f t="shared" ref="C4:C67" ca="1" si="2">LEN(A4)</f>
        <v>5</v>
      </c>
      <c r="D4" s="241" t="str">
        <f ca="1">A4&amp;REPT(" ",6-LEN(A4))&amp;B4</f>
        <v>11121 銀行存款-一銀活存</v>
      </c>
      <c r="E4" s="238">
        <v>2</v>
      </c>
      <c r="F4" s="242" t="s">
        <v>405</v>
      </c>
      <c r="G4" s="243">
        <f ca="1">H4-60</f>
        <v>45516</v>
      </c>
      <c r="H4" s="243">
        <f ca="1">TODAY()</f>
        <v>45576</v>
      </c>
      <c r="J4" s="244">
        <v>2</v>
      </c>
      <c r="K4" s="248" t="s">
        <v>367</v>
      </c>
      <c r="L4" s="243">
        <f>DATE(年度,1,31)</f>
        <v>45322</v>
      </c>
      <c r="N4" s="238">
        <v>2</v>
      </c>
      <c r="O4" s="246" t="s">
        <v>386</v>
      </c>
      <c r="P4" s="247">
        <f>DATE(年度,2,1)</f>
        <v>45323</v>
      </c>
      <c r="Q4" s="243">
        <f>DATE(年度,3,1)-1</f>
        <v>45351</v>
      </c>
      <c r="S4" s="235" t="str">
        <v>2401002</v>
      </c>
    </row>
    <row r="5" spans="1:19">
      <c r="A5" s="240">
        <f t="shared" ca="1" si="0"/>
        <v>11122</v>
      </c>
      <c r="B5" s="240" t="str">
        <f t="shared" ca="1" si="1"/>
        <v>銀行存款-一銀支存</v>
      </c>
      <c r="C5" s="236">
        <f t="shared" ca="1" si="2"/>
        <v>5</v>
      </c>
      <c r="D5" s="241" t="str">
        <f ca="1">A5&amp;REPT(" ",6-LEN(A5))&amp;B5</f>
        <v>11122 銀行存款-一銀支存</v>
      </c>
      <c r="E5" s="238">
        <v>3</v>
      </c>
      <c r="F5" s="246" t="s">
        <v>385</v>
      </c>
      <c r="G5" s="247">
        <f>DATE(年度,1,1)</f>
        <v>45292</v>
      </c>
      <c r="H5" s="243">
        <f>DATE(年度,1,31)</f>
        <v>45322</v>
      </c>
      <c r="J5" s="244">
        <v>3</v>
      </c>
      <c r="K5" s="248" t="s">
        <v>368</v>
      </c>
      <c r="L5" s="243">
        <f>DATE(年度,3,1)-1</f>
        <v>45351</v>
      </c>
      <c r="N5" s="238">
        <v>3</v>
      </c>
      <c r="O5" s="246" t="s">
        <v>387</v>
      </c>
      <c r="P5" s="247">
        <f>DATE(年度,3,1)</f>
        <v>45352</v>
      </c>
      <c r="Q5" s="243">
        <f>DATE(年度,3,31)</f>
        <v>45382</v>
      </c>
      <c r="S5" s="235" t="str">
        <v>2401003</v>
      </c>
    </row>
    <row r="6" spans="1:19">
      <c r="A6" s="240">
        <f t="shared" ca="1" si="0"/>
        <v>1158</v>
      </c>
      <c r="B6" s="240" t="str">
        <f t="shared" ca="1" si="1"/>
        <v>透過其他綜合損益按公允價值衡量之金融資產-流動</v>
      </c>
      <c r="C6" s="236">
        <f t="shared" ca="1" si="2"/>
        <v>4</v>
      </c>
      <c r="D6" s="241" t="str">
        <f ca="1">A6&amp;REPT(" ",6-LEN(A6))&amp;B6</f>
        <v>1158  透過其他綜合損益按公允價值衡量之金融資產-流動</v>
      </c>
      <c r="E6" s="238">
        <v>4</v>
      </c>
      <c r="F6" s="246" t="s">
        <v>386</v>
      </c>
      <c r="G6" s="247">
        <f>DATE(年度,2,1)</f>
        <v>45323</v>
      </c>
      <c r="H6" s="243">
        <f>DATE(年度,3,1)-1</f>
        <v>45351</v>
      </c>
      <c r="J6" s="244">
        <v>4</v>
      </c>
      <c r="K6" s="248" t="s">
        <v>369</v>
      </c>
      <c r="L6" s="243">
        <f>DATE(年度,3,31)</f>
        <v>45382</v>
      </c>
      <c r="N6" s="238">
        <v>4</v>
      </c>
      <c r="O6" s="246" t="s">
        <v>388</v>
      </c>
      <c r="P6" s="247">
        <f>DATE(年度,4,1)</f>
        <v>45383</v>
      </c>
      <c r="Q6" s="243">
        <f>DATE(年度,4,30)</f>
        <v>45412</v>
      </c>
    </row>
    <row r="7" spans="1:19">
      <c r="A7" s="240">
        <f t="shared" ca="1" si="0"/>
        <v>1121</v>
      </c>
      <c r="B7" s="240" t="str">
        <f t="shared" ca="1" si="1"/>
        <v>應收票據</v>
      </c>
      <c r="C7" s="236">
        <f t="shared" ca="1" si="2"/>
        <v>4</v>
      </c>
      <c r="D7" s="241" t="str">
        <f ca="1">A7&amp;REPT(" ",6-LEN(A7))&amp;B7</f>
        <v>1121  應收票據</v>
      </c>
      <c r="E7" s="238">
        <v>5</v>
      </c>
      <c r="F7" s="246" t="s">
        <v>387</v>
      </c>
      <c r="G7" s="247">
        <f>DATE(年度,3,1)</f>
        <v>45352</v>
      </c>
      <c r="H7" s="243">
        <f>DATE(年度,3,31)</f>
        <v>45382</v>
      </c>
      <c r="J7" s="244">
        <v>5</v>
      </c>
      <c r="K7" s="248" t="s">
        <v>370</v>
      </c>
      <c r="L7" s="243">
        <f>DATE(年度,4,30)</f>
        <v>45412</v>
      </c>
      <c r="N7" s="238">
        <v>5</v>
      </c>
      <c r="O7" s="246" t="s">
        <v>389</v>
      </c>
      <c r="P7" s="247">
        <f>DATE(年度,5,1)</f>
        <v>45413</v>
      </c>
      <c r="Q7" s="243">
        <f>DATE(年度,5,31)</f>
        <v>45443</v>
      </c>
    </row>
    <row r="8" spans="1:19">
      <c r="A8" s="240">
        <f t="shared" ca="1" si="0"/>
        <v>1123</v>
      </c>
      <c r="B8" s="240" t="str">
        <f t="shared" ca="1" si="1"/>
        <v>應收帳款</v>
      </c>
      <c r="C8" s="236">
        <f t="shared" ca="1" si="2"/>
        <v>4</v>
      </c>
      <c r="D8" s="241" t="str">
        <f t="shared" ref="D8:D71" ca="1" si="3">A8&amp;REPT(" ",6-LEN(A8))&amp;B8</f>
        <v>1123  應收帳款</v>
      </c>
      <c r="E8" s="238">
        <v>6</v>
      </c>
      <c r="F8" s="246" t="s">
        <v>388</v>
      </c>
      <c r="G8" s="247">
        <f>DATE(年度,4,1)</f>
        <v>45383</v>
      </c>
      <c r="H8" s="243">
        <f>DATE(年度,4,30)</f>
        <v>45412</v>
      </c>
      <c r="J8" s="244">
        <v>6</v>
      </c>
      <c r="K8" s="248" t="s">
        <v>371</v>
      </c>
      <c r="L8" s="243">
        <f>DATE(年度,5,31)</f>
        <v>45443</v>
      </c>
      <c r="N8" s="238">
        <v>6</v>
      </c>
      <c r="O8" s="246" t="s">
        <v>390</v>
      </c>
      <c r="P8" s="247">
        <f>DATE(年度,6,1)</f>
        <v>45444</v>
      </c>
      <c r="Q8" s="243">
        <f>DATE(年度,6,30)</f>
        <v>45473</v>
      </c>
    </row>
    <row r="9" spans="1:19">
      <c r="A9" s="240">
        <f t="shared" ca="1" si="0"/>
        <v>1131</v>
      </c>
      <c r="B9" s="240" t="str">
        <f t="shared" ca="1" si="1"/>
        <v>商品</v>
      </c>
      <c r="C9" s="236">
        <f t="shared" ca="1" si="2"/>
        <v>4</v>
      </c>
      <c r="D9" s="241" t="str">
        <f t="shared" ca="1" si="3"/>
        <v>1131  商品</v>
      </c>
      <c r="E9" s="238">
        <v>7</v>
      </c>
      <c r="F9" s="246" t="s">
        <v>389</v>
      </c>
      <c r="G9" s="247">
        <f>DATE(年度,5,1)</f>
        <v>45413</v>
      </c>
      <c r="H9" s="243">
        <f>DATE(年度,5,31)</f>
        <v>45443</v>
      </c>
      <c r="J9" s="244">
        <v>7</v>
      </c>
      <c r="K9" s="248" t="s">
        <v>372</v>
      </c>
      <c r="L9" s="243">
        <f>DATE(年度,6,30)</f>
        <v>45473</v>
      </c>
      <c r="N9" s="238">
        <v>7</v>
      </c>
      <c r="O9" s="246" t="s">
        <v>391</v>
      </c>
      <c r="P9" s="247">
        <f>DATE(年度,7,1)</f>
        <v>45474</v>
      </c>
      <c r="Q9" s="243">
        <f>DATE(年度,7,31)</f>
        <v>45504</v>
      </c>
    </row>
    <row r="10" spans="1:19">
      <c r="A10" s="240">
        <f t="shared" ca="1" si="0"/>
        <v>1141</v>
      </c>
      <c r="B10" s="240" t="str">
        <f t="shared" ca="1" si="1"/>
        <v>預付費用</v>
      </c>
      <c r="C10" s="236">
        <f t="shared" ca="1" si="2"/>
        <v>4</v>
      </c>
      <c r="D10" s="241" t="str">
        <f t="shared" ca="1" si="3"/>
        <v>1141  預付費用</v>
      </c>
      <c r="E10" s="238">
        <v>8</v>
      </c>
      <c r="F10" s="246" t="s">
        <v>390</v>
      </c>
      <c r="G10" s="247">
        <f>DATE(年度,6,1)</f>
        <v>45444</v>
      </c>
      <c r="H10" s="243">
        <f>DATE(年度,6,30)</f>
        <v>45473</v>
      </c>
      <c r="J10" s="244">
        <v>8</v>
      </c>
      <c r="K10" s="248" t="s">
        <v>373</v>
      </c>
      <c r="L10" s="243">
        <f>DATE(年度,7,31)</f>
        <v>45504</v>
      </c>
      <c r="N10" s="238">
        <v>8</v>
      </c>
      <c r="O10" s="246" t="s">
        <v>392</v>
      </c>
      <c r="P10" s="247">
        <f>DATE(年度,8,1)</f>
        <v>45505</v>
      </c>
      <c r="Q10" s="243">
        <f>DATE(年度,8,31)</f>
        <v>45535</v>
      </c>
    </row>
    <row r="11" spans="1:19">
      <c r="A11" s="240">
        <f t="shared" ca="1" si="0"/>
        <v>1143</v>
      </c>
      <c r="B11" s="240" t="str">
        <f t="shared" ca="1" si="1"/>
        <v>預付貨款</v>
      </c>
      <c r="C11" s="236">
        <f t="shared" ca="1" si="2"/>
        <v>4</v>
      </c>
      <c r="D11" s="241" t="str">
        <f t="shared" ca="1" si="3"/>
        <v>1143  預付貨款</v>
      </c>
      <c r="E11" s="238">
        <v>9</v>
      </c>
      <c r="F11" s="246" t="s">
        <v>391</v>
      </c>
      <c r="G11" s="247">
        <f>DATE(年度,7,1)</f>
        <v>45474</v>
      </c>
      <c r="H11" s="243">
        <f>DATE(年度,7,31)</f>
        <v>45504</v>
      </c>
      <c r="J11" s="244">
        <v>9</v>
      </c>
      <c r="K11" s="248" t="s">
        <v>374</v>
      </c>
      <c r="L11" s="243">
        <f>DATE(年度,8,31)</f>
        <v>45535</v>
      </c>
      <c r="N11" s="238">
        <v>9</v>
      </c>
      <c r="O11" s="246" t="s">
        <v>393</v>
      </c>
      <c r="P11" s="247">
        <f>DATE(年度,9,1)</f>
        <v>45536</v>
      </c>
      <c r="Q11" s="243">
        <f>DATE(年度,9,30)</f>
        <v>45565</v>
      </c>
    </row>
    <row r="12" spans="1:19">
      <c r="A12" s="240">
        <f t="shared" ca="1" si="0"/>
        <v>1144</v>
      </c>
      <c r="B12" s="240" t="str">
        <f t="shared" ca="1" si="1"/>
        <v>進項稅額</v>
      </c>
      <c r="C12" s="236">
        <f t="shared" ca="1" si="2"/>
        <v>4</v>
      </c>
      <c r="D12" s="241" t="str">
        <f t="shared" ca="1" si="3"/>
        <v>1144  進項稅額</v>
      </c>
      <c r="E12" s="238">
        <v>10</v>
      </c>
      <c r="F12" s="246" t="s">
        <v>392</v>
      </c>
      <c r="G12" s="247">
        <f>DATE(年度,8,1)</f>
        <v>45505</v>
      </c>
      <c r="H12" s="243">
        <f>DATE(年度,8,31)</f>
        <v>45535</v>
      </c>
      <c r="J12" s="244">
        <v>10</v>
      </c>
      <c r="K12" s="248" t="s">
        <v>375</v>
      </c>
      <c r="L12" s="243">
        <f>DATE(年度,9,30)</f>
        <v>45565</v>
      </c>
      <c r="N12" s="238">
        <v>10</v>
      </c>
      <c r="O12" s="246" t="s">
        <v>394</v>
      </c>
      <c r="P12" s="247">
        <f>DATE(年度,10,1)</f>
        <v>45566</v>
      </c>
      <c r="Q12" s="243">
        <f>DATE(年度,10,31)</f>
        <v>45596</v>
      </c>
    </row>
    <row r="13" spans="1:19">
      <c r="A13" s="240">
        <f t="shared" ca="1" si="0"/>
        <v>1145</v>
      </c>
      <c r="B13" s="240" t="str">
        <f t="shared" ca="1" si="1"/>
        <v>留抵稅額</v>
      </c>
      <c r="C13" s="236">
        <f t="shared" ca="1" si="2"/>
        <v>4</v>
      </c>
      <c r="D13" s="241" t="str">
        <f t="shared" ca="1" si="3"/>
        <v>1145  留抵稅額</v>
      </c>
      <c r="E13" s="238">
        <v>11</v>
      </c>
      <c r="F13" s="246" t="s">
        <v>393</v>
      </c>
      <c r="G13" s="247">
        <f>DATE(年度,9,1)</f>
        <v>45536</v>
      </c>
      <c r="H13" s="243">
        <f>DATE(年度,9,30)</f>
        <v>45565</v>
      </c>
      <c r="J13" s="244">
        <v>11</v>
      </c>
      <c r="K13" s="248" t="s">
        <v>376</v>
      </c>
      <c r="L13" s="243">
        <f>DATE(年度,10,31)</f>
        <v>45596</v>
      </c>
      <c r="N13" s="238">
        <v>11</v>
      </c>
      <c r="O13" s="246" t="s">
        <v>395</v>
      </c>
      <c r="P13" s="247">
        <f>DATE(年度,11,1)</f>
        <v>45597</v>
      </c>
      <c r="Q13" s="243">
        <f>DATE(年度,11,30)</f>
        <v>45626</v>
      </c>
    </row>
    <row r="14" spans="1:19">
      <c r="A14" s="240">
        <f t="shared" ca="1" si="0"/>
        <v>1146</v>
      </c>
      <c r="B14" s="240" t="str">
        <f t="shared" ca="1" si="1"/>
        <v>應退稅額</v>
      </c>
      <c r="C14" s="236">
        <f t="shared" ca="1" si="2"/>
        <v>4</v>
      </c>
      <c r="D14" s="241" t="str">
        <f t="shared" ca="1" si="3"/>
        <v>1146  應退稅額</v>
      </c>
      <c r="E14" s="238">
        <v>12</v>
      </c>
      <c r="F14" s="246" t="s">
        <v>394</v>
      </c>
      <c r="G14" s="247">
        <f>DATE(年度,10,1)</f>
        <v>45566</v>
      </c>
      <c r="H14" s="243">
        <f>DATE(年度,10,31)</f>
        <v>45596</v>
      </c>
      <c r="J14" s="244">
        <v>12</v>
      </c>
      <c r="K14" s="248" t="s">
        <v>377</v>
      </c>
      <c r="L14" s="243">
        <f>DATE(年度,11,30)</f>
        <v>45626</v>
      </c>
      <c r="N14" s="238">
        <v>12</v>
      </c>
      <c r="O14" s="246" t="s">
        <v>396</v>
      </c>
      <c r="P14" s="247">
        <f>DATE(年度,12,1)</f>
        <v>45627</v>
      </c>
      <c r="Q14" s="243">
        <f>DATE(年度,12,31)</f>
        <v>45657</v>
      </c>
    </row>
    <row r="15" spans="1:19">
      <c r="A15" s="240">
        <f t="shared" ca="1" si="0"/>
        <v>1461</v>
      </c>
      <c r="B15" s="240" t="str">
        <f t="shared" ca="1" si="1"/>
        <v>生財器具</v>
      </c>
      <c r="C15" s="236">
        <f t="shared" ca="1" si="2"/>
        <v>4</v>
      </c>
      <c r="D15" s="241" t="str">
        <f t="shared" ca="1" si="3"/>
        <v>1461  生財器具</v>
      </c>
      <c r="E15" s="238">
        <v>13</v>
      </c>
      <c r="F15" s="246" t="s">
        <v>395</v>
      </c>
      <c r="G15" s="247">
        <f>DATE(年度,11,1)</f>
        <v>45597</v>
      </c>
      <c r="H15" s="243">
        <f>DATE(年度,11,30)</f>
        <v>45626</v>
      </c>
      <c r="J15" s="244">
        <v>13</v>
      </c>
      <c r="K15" s="248" t="s">
        <v>378</v>
      </c>
      <c r="L15" s="243">
        <f>DATE(年度,12,31)</f>
        <v>45657</v>
      </c>
      <c r="N15" s="238">
        <v>13</v>
      </c>
      <c r="O15" s="246" t="s">
        <v>400</v>
      </c>
      <c r="P15" s="247">
        <f>DATE(年度,1,1)</f>
        <v>45292</v>
      </c>
      <c r="Q15" s="243">
        <f>DATE(年度,12,31)</f>
        <v>45657</v>
      </c>
    </row>
    <row r="16" spans="1:19">
      <c r="A16" s="240">
        <f t="shared" ca="1" si="0"/>
        <v>1462</v>
      </c>
      <c r="B16" s="240" t="str">
        <f t="shared" ca="1" si="1"/>
        <v>減:累計折舊-生財器具</v>
      </c>
      <c r="C16" s="236">
        <f t="shared" ca="1" si="2"/>
        <v>4</v>
      </c>
      <c r="D16" s="241" t="str">
        <f t="shared" ca="1" si="3"/>
        <v>1462  減:累計折舊-生財器具</v>
      </c>
      <c r="E16" s="238">
        <v>14</v>
      </c>
      <c r="F16" s="246" t="s">
        <v>396</v>
      </c>
      <c r="G16" s="247">
        <f>DATE(年度,12,1)</f>
        <v>45627</v>
      </c>
      <c r="H16" s="243">
        <f>DATE(年度,12,31)</f>
        <v>45657</v>
      </c>
      <c r="J16" s="244">
        <v>14</v>
      </c>
      <c r="K16" s="248" t="s">
        <v>379</v>
      </c>
      <c r="L16" s="243"/>
      <c r="N16" s="238">
        <v>14</v>
      </c>
      <c r="O16" s="246" t="s">
        <v>397</v>
      </c>
      <c r="P16" s="238"/>
      <c r="Q16" s="238"/>
    </row>
    <row r="17" spans="1:8">
      <c r="A17" s="240">
        <f t="shared" ca="1" si="0"/>
        <v>1901</v>
      </c>
      <c r="B17" s="240" t="str">
        <f t="shared" ca="1" si="1"/>
        <v>存出保證金</v>
      </c>
      <c r="C17" s="236">
        <f t="shared" ca="1" si="2"/>
        <v>4</v>
      </c>
      <c r="D17" s="241" t="str">
        <f t="shared" ca="1" si="3"/>
        <v>1901  存出保證金</v>
      </c>
      <c r="E17" s="238">
        <v>15</v>
      </c>
      <c r="F17" s="246" t="s">
        <v>400</v>
      </c>
      <c r="G17" s="247">
        <f>DATE(年度,1,1)</f>
        <v>45292</v>
      </c>
      <c r="H17" s="243">
        <f>DATE(年度,12,31)</f>
        <v>45657</v>
      </c>
    </row>
    <row r="18" spans="1:8">
      <c r="A18" s="240">
        <f t="shared" ca="1" si="0"/>
        <v>2121</v>
      </c>
      <c r="B18" s="240" t="str">
        <f t="shared" ca="1" si="1"/>
        <v>應付帳款</v>
      </c>
      <c r="C18" s="236">
        <f t="shared" ca="1" si="2"/>
        <v>4</v>
      </c>
      <c r="D18" s="241" t="str">
        <f t="shared" ca="1" si="3"/>
        <v>2121  應付帳款</v>
      </c>
      <c r="E18" s="238">
        <v>16</v>
      </c>
      <c r="F18" s="246" t="s">
        <v>362</v>
      </c>
      <c r="G18" s="238"/>
      <c r="H18" s="238"/>
    </row>
    <row r="19" spans="1:8">
      <c r="A19" s="240">
        <f t="shared" ca="1" si="0"/>
        <v>2131</v>
      </c>
      <c r="B19" s="240" t="str">
        <f t="shared" ca="1" si="1"/>
        <v>應付費用</v>
      </c>
      <c r="C19" s="236">
        <f t="shared" ca="1" si="2"/>
        <v>4</v>
      </c>
      <c r="D19" s="241" t="str">
        <f t="shared" ca="1" si="3"/>
        <v>2131  應付費用</v>
      </c>
    </row>
    <row r="20" spans="1:8">
      <c r="A20" s="240">
        <f t="shared" ca="1" si="0"/>
        <v>2132</v>
      </c>
      <c r="B20" s="240" t="str">
        <f t="shared" ca="1" si="1"/>
        <v>應付稅捐</v>
      </c>
      <c r="C20" s="236">
        <f t="shared" ca="1" si="2"/>
        <v>4</v>
      </c>
      <c r="D20" s="241" t="str">
        <f t="shared" ca="1" si="3"/>
        <v>2132  應付稅捐</v>
      </c>
    </row>
    <row r="21" spans="1:8">
      <c r="A21" s="240">
        <f t="shared" ca="1" si="0"/>
        <v>2134</v>
      </c>
      <c r="B21" s="240" t="str">
        <f t="shared" ca="1" si="1"/>
        <v>銷項稅額</v>
      </c>
      <c r="C21" s="236">
        <f t="shared" ca="1" si="2"/>
        <v>4</v>
      </c>
      <c r="D21" s="241" t="str">
        <f t="shared" ca="1" si="3"/>
        <v>2134  銷項稅額</v>
      </c>
    </row>
    <row r="22" spans="1:8">
      <c r="A22" s="240">
        <f t="shared" ca="1" si="0"/>
        <v>2137</v>
      </c>
      <c r="B22" s="240" t="str">
        <f t="shared" ca="1" si="1"/>
        <v>預收貨款</v>
      </c>
      <c r="C22" s="236">
        <f t="shared" ca="1" si="2"/>
        <v>4</v>
      </c>
      <c r="D22" s="241" t="str">
        <f t="shared" ca="1" si="3"/>
        <v>2137  預收貨款</v>
      </c>
    </row>
    <row r="23" spans="1:8">
      <c r="A23" s="240">
        <f t="shared" ca="1" si="0"/>
        <v>2192</v>
      </c>
      <c r="B23" s="240" t="str">
        <f t="shared" ca="1" si="1"/>
        <v>股東往來</v>
      </c>
      <c r="C23" s="236">
        <f t="shared" ca="1" si="2"/>
        <v>4</v>
      </c>
      <c r="D23" s="241" t="str">
        <f t="shared" ca="1" si="3"/>
        <v>2192  股東往來</v>
      </c>
    </row>
    <row r="24" spans="1:8">
      <c r="A24" s="240">
        <f t="shared" ca="1" si="0"/>
        <v>2195</v>
      </c>
      <c r="B24" s="240" t="str">
        <f t="shared" ca="1" si="1"/>
        <v>代收款</v>
      </c>
      <c r="C24" s="236">
        <f t="shared" ca="1" si="2"/>
        <v>4</v>
      </c>
      <c r="D24" s="241" t="str">
        <f t="shared" ca="1" si="3"/>
        <v>2195  代收款</v>
      </c>
    </row>
    <row r="25" spans="1:8">
      <c r="A25" s="240">
        <f t="shared" ca="1" si="0"/>
        <v>21951</v>
      </c>
      <c r="B25" s="240" t="str">
        <f t="shared" ca="1" si="1"/>
        <v>代收款-健保費</v>
      </c>
      <c r="C25" s="236">
        <f t="shared" ca="1" si="2"/>
        <v>5</v>
      </c>
      <c r="D25" s="241" t="str">
        <f t="shared" ca="1" si="3"/>
        <v>21951 代收款-健保費</v>
      </c>
    </row>
    <row r="26" spans="1:8">
      <c r="A26" s="240">
        <f t="shared" ca="1" si="0"/>
        <v>21952</v>
      </c>
      <c r="B26" s="240" t="str">
        <f t="shared" ca="1" si="1"/>
        <v>代收款-勞保費</v>
      </c>
      <c r="C26" s="236">
        <f t="shared" ca="1" si="2"/>
        <v>5</v>
      </c>
      <c r="D26" s="241" t="str">
        <f t="shared" ca="1" si="3"/>
        <v>21952 代收款-勞保費</v>
      </c>
    </row>
    <row r="27" spans="1:8">
      <c r="A27" s="240">
        <f t="shared" ca="1" si="0"/>
        <v>21953</v>
      </c>
      <c r="B27" s="240" t="str">
        <f t="shared" ca="1" si="1"/>
        <v>代收款-扣繳稅款</v>
      </c>
      <c r="C27" s="236">
        <f t="shared" ca="1" si="2"/>
        <v>5</v>
      </c>
      <c r="D27" s="241" t="str">
        <f t="shared" ca="1" si="3"/>
        <v>21953 代收款-扣繳稅款</v>
      </c>
    </row>
    <row r="28" spans="1:8">
      <c r="A28" s="240">
        <f t="shared" ca="1" si="0"/>
        <v>3110</v>
      </c>
      <c r="B28" s="240" t="str">
        <f t="shared" ca="1" si="1"/>
        <v>實收資本</v>
      </c>
      <c r="C28" s="236">
        <f t="shared" ca="1" si="2"/>
        <v>4</v>
      </c>
      <c r="D28" s="241" t="str">
        <f t="shared" ca="1" si="3"/>
        <v>3110  實收資本</v>
      </c>
    </row>
    <row r="29" spans="1:8">
      <c r="A29" s="240">
        <f t="shared" ca="1" si="0"/>
        <v>3430</v>
      </c>
      <c r="B29" s="240" t="str">
        <f t="shared" ca="1" si="1"/>
        <v>累積盈虧</v>
      </c>
      <c r="C29" s="236">
        <f t="shared" ca="1" si="2"/>
        <v>4</v>
      </c>
      <c r="D29" s="241" t="str">
        <f t="shared" ca="1" si="3"/>
        <v>3430  累積盈虧</v>
      </c>
    </row>
    <row r="30" spans="1:8">
      <c r="A30" s="240">
        <f t="shared" ca="1" si="0"/>
        <v>4100</v>
      </c>
      <c r="B30" s="240" t="str">
        <f t="shared" ca="1" si="1"/>
        <v>銷貨收入</v>
      </c>
      <c r="C30" s="236">
        <f t="shared" ca="1" si="2"/>
        <v>4</v>
      </c>
      <c r="D30" s="241" t="str">
        <f t="shared" ca="1" si="3"/>
        <v>4100  銷貨收入</v>
      </c>
    </row>
    <row r="31" spans="1:8">
      <c r="A31" s="240">
        <f t="shared" ca="1" si="0"/>
        <v>4110</v>
      </c>
      <c r="B31" s="240" t="str">
        <f t="shared" ca="1" si="1"/>
        <v>減:銷貨退回</v>
      </c>
      <c r="C31" s="236">
        <f t="shared" ca="1" si="2"/>
        <v>4</v>
      </c>
      <c r="D31" s="241" t="str">
        <f t="shared" ca="1" si="3"/>
        <v>4110  減:銷貨退回</v>
      </c>
    </row>
    <row r="32" spans="1:8">
      <c r="A32" s="240">
        <f t="shared" ca="1" si="0"/>
        <v>4120</v>
      </c>
      <c r="B32" s="240" t="str">
        <f t="shared" ca="1" si="1"/>
        <v>減:銷貨折讓</v>
      </c>
      <c r="C32" s="236">
        <f t="shared" ca="1" si="2"/>
        <v>4</v>
      </c>
      <c r="D32" s="241" t="str">
        <f t="shared" ca="1" si="3"/>
        <v>4120  減:銷貨折讓</v>
      </c>
    </row>
    <row r="33" spans="1:4">
      <c r="A33" s="240">
        <f t="shared" ca="1" si="0"/>
        <v>5100</v>
      </c>
      <c r="B33" s="240" t="str">
        <f t="shared" ca="1" si="1"/>
        <v>銷貨成本</v>
      </c>
      <c r="C33" s="236">
        <f t="shared" ca="1" si="2"/>
        <v>4</v>
      </c>
      <c r="D33" s="241" t="str">
        <f t="shared" ca="1" si="3"/>
        <v>5100  銷貨成本</v>
      </c>
    </row>
    <row r="34" spans="1:4">
      <c r="A34" s="240">
        <f t="shared" ca="1" si="0"/>
        <v>6010</v>
      </c>
      <c r="B34" s="240" t="str">
        <f t="shared" ca="1" si="1"/>
        <v>薪資支出</v>
      </c>
      <c r="C34" s="236">
        <f t="shared" ca="1" si="2"/>
        <v>4</v>
      </c>
      <c r="D34" s="241" t="str">
        <f t="shared" ca="1" si="3"/>
        <v>6010  薪資支出</v>
      </c>
    </row>
    <row r="35" spans="1:4">
      <c r="A35" s="240">
        <f t="shared" ca="1" si="0"/>
        <v>6020</v>
      </c>
      <c r="B35" s="240" t="str">
        <f t="shared" ca="1" si="1"/>
        <v>租金支出</v>
      </c>
      <c r="C35" s="236">
        <f t="shared" ca="1" si="2"/>
        <v>4</v>
      </c>
      <c r="D35" s="241" t="str">
        <f t="shared" ca="1" si="3"/>
        <v>6020  租金支出</v>
      </c>
    </row>
    <row r="36" spans="1:4">
      <c r="A36" s="240">
        <f t="shared" ca="1" si="0"/>
        <v>6030</v>
      </c>
      <c r="B36" s="240" t="str">
        <f t="shared" ca="1" si="1"/>
        <v>文具用品</v>
      </c>
      <c r="C36" s="236">
        <f t="shared" ca="1" si="2"/>
        <v>4</v>
      </c>
      <c r="D36" s="241" t="str">
        <f t="shared" ca="1" si="3"/>
        <v>6030  文具用品</v>
      </c>
    </row>
    <row r="37" spans="1:4">
      <c r="A37" s="240">
        <f t="shared" ca="1" si="0"/>
        <v>6040</v>
      </c>
      <c r="B37" s="240" t="str">
        <f t="shared" ca="1" si="1"/>
        <v>旅費</v>
      </c>
      <c r="C37" s="236">
        <f t="shared" ca="1" si="2"/>
        <v>4</v>
      </c>
      <c r="D37" s="241" t="str">
        <f t="shared" ca="1" si="3"/>
        <v>6040  旅費</v>
      </c>
    </row>
    <row r="38" spans="1:4">
      <c r="A38" s="240">
        <f t="shared" ca="1" si="0"/>
        <v>6050</v>
      </c>
      <c r="B38" s="240" t="str">
        <f t="shared" ca="1" si="1"/>
        <v>運費</v>
      </c>
      <c r="C38" s="236">
        <f t="shared" ca="1" si="2"/>
        <v>4</v>
      </c>
      <c r="D38" s="241" t="str">
        <f t="shared" ca="1" si="3"/>
        <v>6050  運費</v>
      </c>
    </row>
    <row r="39" spans="1:4">
      <c r="A39" s="240">
        <f t="shared" ca="1" si="0"/>
        <v>6060</v>
      </c>
      <c r="B39" s="240" t="str">
        <f t="shared" ca="1" si="1"/>
        <v>郵電費</v>
      </c>
      <c r="C39" s="236">
        <f t="shared" ca="1" si="2"/>
        <v>4</v>
      </c>
      <c r="D39" s="241" t="str">
        <f t="shared" ca="1" si="3"/>
        <v>6060  郵電費</v>
      </c>
    </row>
    <row r="40" spans="1:4">
      <c r="A40" s="240">
        <f t="shared" ca="1" si="0"/>
        <v>6070</v>
      </c>
      <c r="B40" s="240" t="str">
        <f t="shared" ca="1" si="1"/>
        <v>修繕費</v>
      </c>
      <c r="C40" s="236">
        <f t="shared" ca="1" si="2"/>
        <v>4</v>
      </c>
      <c r="D40" s="241" t="str">
        <f t="shared" ca="1" si="3"/>
        <v>6070  修繕費</v>
      </c>
    </row>
    <row r="41" spans="1:4">
      <c r="A41" s="240">
        <f t="shared" ca="1" si="0"/>
        <v>6080</v>
      </c>
      <c r="B41" s="240" t="str">
        <f t="shared" ca="1" si="1"/>
        <v>廣告費</v>
      </c>
      <c r="C41" s="236">
        <f t="shared" ca="1" si="2"/>
        <v>4</v>
      </c>
      <c r="D41" s="241" t="str">
        <f t="shared" ca="1" si="3"/>
        <v>6080  廣告費</v>
      </c>
    </row>
    <row r="42" spans="1:4">
      <c r="A42" s="240">
        <f t="shared" ca="1" si="0"/>
        <v>6090</v>
      </c>
      <c r="B42" s="240" t="str">
        <f t="shared" ca="1" si="1"/>
        <v>水電瓦斯費</v>
      </c>
      <c r="C42" s="236">
        <f t="shared" ca="1" si="2"/>
        <v>4</v>
      </c>
      <c r="D42" s="241" t="str">
        <f t="shared" ca="1" si="3"/>
        <v>6090  水電瓦斯費</v>
      </c>
    </row>
    <row r="43" spans="1:4">
      <c r="A43" s="240">
        <f t="shared" ca="1" si="0"/>
        <v>6100</v>
      </c>
      <c r="B43" s="240" t="str">
        <f t="shared" ca="1" si="1"/>
        <v>保險費</v>
      </c>
      <c r="C43" s="236">
        <f t="shared" ca="1" si="2"/>
        <v>4</v>
      </c>
      <c r="D43" s="241" t="str">
        <f t="shared" ca="1" si="3"/>
        <v>6100  保險費</v>
      </c>
    </row>
    <row r="44" spans="1:4">
      <c r="A44" s="240">
        <f t="shared" ca="1" si="0"/>
        <v>6110</v>
      </c>
      <c r="B44" s="240" t="str">
        <f t="shared" ca="1" si="1"/>
        <v>交際費</v>
      </c>
      <c r="C44" s="236">
        <f t="shared" ca="1" si="2"/>
        <v>4</v>
      </c>
      <c r="D44" s="241" t="str">
        <f t="shared" ca="1" si="3"/>
        <v>6110  交際費</v>
      </c>
    </row>
    <row r="45" spans="1:4">
      <c r="A45" s="240">
        <f t="shared" ca="1" si="0"/>
        <v>6120</v>
      </c>
      <c r="B45" s="240" t="str">
        <f t="shared" ca="1" si="1"/>
        <v>捐贈</v>
      </c>
      <c r="C45" s="236">
        <f t="shared" ca="1" si="2"/>
        <v>4</v>
      </c>
      <c r="D45" s="241" t="str">
        <f t="shared" ca="1" si="3"/>
        <v>6120  捐贈</v>
      </c>
    </row>
    <row r="46" spans="1:4">
      <c r="A46" s="240">
        <f t="shared" ca="1" si="0"/>
        <v>6130</v>
      </c>
      <c r="B46" s="240" t="str">
        <f t="shared" ca="1" si="1"/>
        <v>稅捐</v>
      </c>
      <c r="C46" s="236">
        <f t="shared" ca="1" si="2"/>
        <v>4</v>
      </c>
      <c r="D46" s="241" t="str">
        <f t="shared" ca="1" si="3"/>
        <v>6130  稅捐</v>
      </c>
    </row>
    <row r="47" spans="1:4">
      <c r="A47" s="240">
        <f t="shared" ca="1" si="0"/>
        <v>6180</v>
      </c>
      <c r="B47" s="240" t="str">
        <f t="shared" ca="1" si="1"/>
        <v>伙食費</v>
      </c>
      <c r="C47" s="236">
        <f t="shared" ca="1" si="2"/>
        <v>4</v>
      </c>
      <c r="D47" s="241" t="str">
        <f t="shared" ca="1" si="3"/>
        <v>6180  伙食費</v>
      </c>
    </row>
    <row r="48" spans="1:4">
      <c r="A48" s="240">
        <f t="shared" ca="1" si="0"/>
        <v>6190</v>
      </c>
      <c r="B48" s="240" t="str">
        <f t="shared" ca="1" si="1"/>
        <v>職工福利</v>
      </c>
      <c r="C48" s="236">
        <f t="shared" ca="1" si="2"/>
        <v>4</v>
      </c>
      <c r="D48" s="241" t="str">
        <f t="shared" ca="1" si="3"/>
        <v>6190  職工福利</v>
      </c>
    </row>
    <row r="49" spans="1:4">
      <c r="A49" s="240">
        <f t="shared" ca="1" si="0"/>
        <v>6230</v>
      </c>
      <c r="B49" s="240" t="str">
        <f t="shared" ca="1" si="1"/>
        <v>其他費用</v>
      </c>
      <c r="C49" s="236">
        <f t="shared" ca="1" si="2"/>
        <v>4</v>
      </c>
      <c r="D49" s="241" t="str">
        <f t="shared" ca="1" si="3"/>
        <v>6230  其他費用</v>
      </c>
    </row>
    <row r="50" spans="1:4">
      <c r="A50" s="240">
        <f t="shared" ca="1" si="0"/>
        <v>6240</v>
      </c>
      <c r="B50" s="240" t="str">
        <f t="shared" ca="1" si="1"/>
        <v>加班費</v>
      </c>
      <c r="C50" s="236">
        <f t="shared" ca="1" si="2"/>
        <v>4</v>
      </c>
      <c r="D50" s="241" t="str">
        <f t="shared" ca="1" si="3"/>
        <v>6240  加班費</v>
      </c>
    </row>
    <row r="51" spans="1:4">
      <c r="A51" s="240">
        <f t="shared" ca="1" si="0"/>
        <v>6250</v>
      </c>
      <c r="B51" s="240" t="str">
        <f t="shared" ca="1" si="1"/>
        <v>退休金</v>
      </c>
      <c r="C51" s="236">
        <f t="shared" ca="1" si="2"/>
        <v>4</v>
      </c>
      <c r="D51" s="241" t="str">
        <f t="shared" ca="1" si="3"/>
        <v>6250  退休金</v>
      </c>
    </row>
    <row r="52" spans="1:4">
      <c r="A52" s="240">
        <f t="shared" ca="1" si="0"/>
        <v>6260</v>
      </c>
      <c r="B52" s="240" t="str">
        <f t="shared" ca="1" si="1"/>
        <v>書報雜誌</v>
      </c>
      <c r="C52" s="236">
        <f t="shared" ca="1" si="2"/>
        <v>4</v>
      </c>
      <c r="D52" s="241" t="str">
        <f t="shared" ca="1" si="3"/>
        <v>6260  書報雜誌</v>
      </c>
    </row>
    <row r="53" spans="1:4">
      <c r="A53" s="240">
        <f t="shared" ca="1" si="0"/>
        <v>6270</v>
      </c>
      <c r="B53" s="240" t="str">
        <f t="shared" ca="1" si="1"/>
        <v>雜項購置</v>
      </c>
      <c r="C53" s="236">
        <f t="shared" ca="1" si="2"/>
        <v>4</v>
      </c>
      <c r="D53" s="241" t="str">
        <f t="shared" ca="1" si="3"/>
        <v>6270  雜項購置</v>
      </c>
    </row>
    <row r="54" spans="1:4">
      <c r="A54" s="240">
        <f t="shared" ca="1" si="0"/>
        <v>6300</v>
      </c>
      <c r="B54" s="240" t="str">
        <f t="shared" ca="1" si="1"/>
        <v>匯費</v>
      </c>
      <c r="C54" s="236">
        <f t="shared" ca="1" si="2"/>
        <v>4</v>
      </c>
      <c r="D54" s="241" t="str">
        <f t="shared" ca="1" si="3"/>
        <v>6300  匯費</v>
      </c>
    </row>
    <row r="55" spans="1:4">
      <c r="A55" s="240">
        <f t="shared" ca="1" si="0"/>
        <v>6320</v>
      </c>
      <c r="B55" s="240" t="str">
        <f t="shared" ca="1" si="1"/>
        <v>交通費</v>
      </c>
      <c r="C55" s="236">
        <f t="shared" ca="1" si="2"/>
        <v>4</v>
      </c>
      <c r="D55" s="241" t="str">
        <f t="shared" ca="1" si="3"/>
        <v>6320  交通費</v>
      </c>
    </row>
    <row r="56" spans="1:4">
      <c r="A56" s="240">
        <f t="shared" ca="1" si="0"/>
        <v>6400</v>
      </c>
      <c r="B56" s="240" t="str">
        <f t="shared" ca="1" si="1"/>
        <v>勞務費</v>
      </c>
      <c r="C56" s="236">
        <f t="shared" ca="1" si="2"/>
        <v>4</v>
      </c>
      <c r="D56" s="241" t="str">
        <f t="shared" ca="1" si="3"/>
        <v>6400  勞務費</v>
      </c>
    </row>
    <row r="57" spans="1:4">
      <c r="A57" s="240">
        <f t="shared" ca="1" si="0"/>
        <v>7040</v>
      </c>
      <c r="B57" s="240" t="str">
        <f t="shared" ca="1" si="1"/>
        <v>利息收入</v>
      </c>
      <c r="C57" s="236">
        <f t="shared" ca="1" si="2"/>
        <v>4</v>
      </c>
      <c r="D57" s="241" t="str">
        <f t="shared" ca="1" si="3"/>
        <v>7040  利息收入</v>
      </c>
    </row>
    <row r="58" spans="1:4">
      <c r="A58" s="240">
        <f t="shared" ca="1" si="0"/>
        <v>9000</v>
      </c>
      <c r="B58" s="240" t="str">
        <f t="shared" ca="1" si="1"/>
        <v>所得稅費用(利益)</v>
      </c>
      <c r="C58" s="236">
        <f t="shared" ca="1" si="2"/>
        <v>4</v>
      </c>
      <c r="D58" s="241" t="str">
        <f t="shared" ca="1" si="3"/>
        <v>9000  所得稅費用(利益)</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2024-10-11T08:08:08Z</cp:lastPrinted>
  <dcterms:created xsi:type="dcterms:W3CDTF">2008-09-18T01:38:13Z</dcterms:created>
  <dcterms:modified xsi:type="dcterms:W3CDTF">2024-10-11T08:10:14Z</dcterms:modified>
</cp:coreProperties>
</file>